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8385" activeTab="1"/>
  </bookViews>
  <sheets>
    <sheet name="Yanıtlar" sheetId="1" r:id="rId1"/>
    <sheet name="Karne" sheetId="2" r:id="rId2"/>
  </sheets>
  <definedNames>
    <definedName name="_xlnm.Print_Area" localSheetId="0">'Yanıtlar'!$A$1:$M$31</definedName>
  </definedNames>
  <calcPr fullCalcOnLoad="1"/>
</workbook>
</file>

<file path=xl/sharedStrings.xml><?xml version="1.0" encoding="utf-8"?>
<sst xmlns="http://schemas.openxmlformats.org/spreadsheetml/2006/main" count="324" uniqueCount="49">
  <si>
    <t>ADI SOYADI</t>
  </si>
  <si>
    <t>DOĞRU TOPLAMI</t>
  </si>
  <si>
    <t>YANLIŞ TOPLAMI</t>
  </si>
  <si>
    <t>SORU NUMARALARI</t>
  </si>
  <si>
    <t>SINIF NO</t>
  </si>
  <si>
    <t>SORUDA YANLIŞ TOPLAMI</t>
  </si>
  <si>
    <t>SORUDA DOĞRU TOPLAMI</t>
  </si>
  <si>
    <t>ALDIĞI NOT</t>
  </si>
  <si>
    <t>ALDIĞI PUAN</t>
  </si>
  <si>
    <t>SORUDA BAŞARI YÜZDESİ</t>
  </si>
  <si>
    <t>CEVAP ANAHTARI</t>
  </si>
  <si>
    <t>A Seçeneğine Yönelme</t>
  </si>
  <si>
    <t>B Seçeneğine Yönelme</t>
  </si>
  <si>
    <t>C Seçeneğine Yönelme</t>
  </si>
  <si>
    <t>D Seçeneğine Yönelme</t>
  </si>
  <si>
    <t>Soruyu Boş Bırakanlar</t>
  </si>
  <si>
    <t>SINAVA GİREN ÖĞRENCİ SAYISI</t>
  </si>
  <si>
    <t>YANLIŞ(-)</t>
  </si>
  <si>
    <t>DOĞRU(+)</t>
  </si>
  <si>
    <t>YANIT ANAHTARI</t>
  </si>
  <si>
    <t>DEĞERLENDİRİLEN SORU SAYISI</t>
  </si>
  <si>
    <t>ATA MURAT YILDIZ</t>
  </si>
  <si>
    <t>AYBERK ÜSTÜNYER</t>
  </si>
  <si>
    <t>BATUHAN ASLAN</t>
  </si>
  <si>
    <t>BENGİSU DURMUŞ</t>
  </si>
  <si>
    <t>BERAT TUNA ÇAKIR</t>
  </si>
  <si>
    <t>CAVİT FİKRET YARAR</t>
  </si>
  <si>
    <t>ALİ İHSAN UÇAR</t>
  </si>
  <si>
    <t>CEM ÇAĞAN POYRAZ</t>
  </si>
  <si>
    <t>ECE MİRAY CEBECİ</t>
  </si>
  <si>
    <t>ELİF KAZAN</t>
  </si>
  <si>
    <t>EMEL MERİÇ</t>
  </si>
  <si>
    <t>EMİR ADALI</t>
  </si>
  <si>
    <t>OZAN ÖZABAY</t>
  </si>
  <si>
    <t>EMİRHAN OKUYUCU</t>
  </si>
  <si>
    <t>GAYE KAYA</t>
  </si>
  <si>
    <t>HELİN İREM ESEN</t>
  </si>
  <si>
    <t>İCLAL BUSE ÖZGÜR</t>
  </si>
  <si>
    <t>MEHMET YAĞIZ ALTUNBULAT</t>
  </si>
  <si>
    <t>POYRAZ EGE İLMAN</t>
  </si>
  <si>
    <t>TAHA BERKAY KARA</t>
  </si>
  <si>
    <t>SEYİTHAN GEÇMİŞ</t>
  </si>
  <si>
    <t>ŞEVVAL DUMAN</t>
  </si>
  <si>
    <t>ZEYNEP EZEL KAYAPINAR</t>
  </si>
  <si>
    <t>A</t>
  </si>
  <si>
    <t>B</t>
  </si>
  <si>
    <t>C</t>
  </si>
  <si>
    <t>2/B SINIFI TÜRKÇE  SINAV SONUÇLARI</t>
  </si>
  <si>
    <t>ENES BOZKURT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</si>
</sst>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%0"/>
    <numFmt numFmtId="166" formatCode="0.000"/>
    <numFmt numFmtId="167" formatCode="0.0000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0;[Red]0"/>
    <numFmt numFmtId="172" formatCode="\100"/>
    <numFmt numFmtId="173" formatCode="0_ ;\-0\ "/>
    <numFmt numFmtId="174" formatCode="[$¥€-2]\ #,##0.00_);[Red]\([$€-2]\ #,##0.00\)"/>
  </numFmts>
  <fonts count="64">
    <font>
      <sz val="10"/>
      <name val="Arial Tur"/>
      <family val="0"/>
    </font>
    <font>
      <sz val="8"/>
      <name val="Arial Tur"/>
      <family val="0"/>
    </font>
    <font>
      <b/>
      <sz val="12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sz val="8"/>
      <color indexed="18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sz val="10"/>
      <name val="Comic Sans MS"/>
      <family val="4"/>
    </font>
    <font>
      <sz val="9"/>
      <name val="Arial Tur"/>
      <family val="0"/>
    </font>
    <font>
      <u val="single"/>
      <sz val="12"/>
      <color indexed="12"/>
      <name val="Arial Tur"/>
      <family val="0"/>
    </font>
    <font>
      <u val="single"/>
      <sz val="12"/>
      <color indexed="36"/>
      <name val="Arial Tur"/>
      <family val="0"/>
    </font>
    <font>
      <b/>
      <sz val="10"/>
      <name val="Verdana"/>
      <family val="2"/>
    </font>
    <font>
      <sz val="8"/>
      <name val="Verdana"/>
      <family val="2"/>
    </font>
    <font>
      <sz val="11.75"/>
      <color indexed="8"/>
      <name val="Arial Tur"/>
      <family val="0"/>
    </font>
    <font>
      <sz val="8.75"/>
      <color indexed="8"/>
      <name val="Arial Tur"/>
      <family val="0"/>
    </font>
    <font>
      <sz val="11.25"/>
      <color indexed="8"/>
      <name val="Arial Tur"/>
      <family val="0"/>
    </font>
    <font>
      <sz val="14"/>
      <color indexed="8"/>
      <name val="Arial Tur"/>
      <family val="0"/>
    </font>
    <font>
      <sz val="8"/>
      <color indexed="10"/>
      <name val="Arial Tur"/>
      <family val="0"/>
    </font>
    <font>
      <sz val="7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Tahoma"/>
      <family val="2"/>
    </font>
    <font>
      <b/>
      <sz val="10"/>
      <color indexed="63"/>
      <name val="Tahoma"/>
      <family val="2"/>
    </font>
    <font>
      <b/>
      <sz val="12"/>
      <color indexed="8"/>
      <name val="Arial Tur"/>
      <family val="0"/>
    </font>
    <font>
      <b/>
      <sz val="9.5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222222"/>
      <name val="Tahoma"/>
      <family val="2"/>
    </font>
    <font>
      <b/>
      <sz val="10"/>
      <color rgb="FF222222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23" xfId="0" applyBorder="1" applyAlignment="1">
      <alignment/>
    </xf>
    <xf numFmtId="2" fontId="1" fillId="0" borderId="32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15" fillId="34" borderId="16" xfId="62" applyNumberFormat="1" applyFont="1" applyFill="1" applyBorder="1" applyAlignment="1">
      <alignment horizontal="center" vertical="center" textRotation="90"/>
    </xf>
    <xf numFmtId="1" fontId="15" fillId="34" borderId="16" xfId="62" applyNumberFormat="1" applyFont="1" applyFill="1" applyBorder="1" applyAlignment="1">
      <alignment vertical="center" textRotation="90"/>
    </xf>
    <xf numFmtId="1" fontId="15" fillId="35" borderId="10" xfId="62" applyNumberFormat="1" applyFont="1" applyFill="1" applyBorder="1" applyAlignment="1">
      <alignment vertical="center" textRotation="90"/>
    </xf>
    <xf numFmtId="165" fontId="15" fillId="36" borderId="34" xfId="62" applyNumberFormat="1" applyFont="1" applyFill="1" applyBorder="1" applyAlignment="1">
      <alignment vertical="center" textRotation="90"/>
    </xf>
    <xf numFmtId="1" fontId="15" fillId="37" borderId="10" xfId="62" applyNumberFormat="1" applyFont="1" applyFill="1" applyBorder="1" applyAlignment="1">
      <alignment vertical="center" textRotation="90"/>
    </xf>
    <xf numFmtId="1" fontId="15" fillId="38" borderId="10" xfId="62" applyNumberFormat="1" applyFont="1" applyFill="1" applyBorder="1" applyAlignment="1">
      <alignment vertical="center" textRotation="90"/>
    </xf>
    <xf numFmtId="0" fontId="6" fillId="0" borderId="35" xfId="0" applyFont="1" applyBorder="1" applyAlignment="1">
      <alignment horizontal="center"/>
    </xf>
    <xf numFmtId="0" fontId="3" fillId="39" borderId="36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>
      <alignment horizontal="center"/>
    </xf>
    <xf numFmtId="0" fontId="62" fillId="0" borderId="39" xfId="0" applyFont="1" applyBorder="1" applyAlignment="1">
      <alignment vertical="center" wrapText="1"/>
    </xf>
    <xf numFmtId="0" fontId="63" fillId="0" borderId="39" xfId="0" applyFont="1" applyBorder="1" applyAlignment="1">
      <alignment vertical="center" wrapText="1"/>
    </xf>
    <xf numFmtId="0" fontId="3" fillId="7" borderId="30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9" fillId="0" borderId="36" xfId="62" applyNumberFormat="1" applyFont="1" applyBorder="1" applyAlignment="1">
      <alignment horizontal="center" vertical="center"/>
    </xf>
    <xf numFmtId="2" fontId="9" fillId="0" borderId="49" xfId="62" applyNumberFormat="1" applyFont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 wrapText="1"/>
    </xf>
    <xf numFmtId="0" fontId="3" fillId="40" borderId="4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" fontId="11" fillId="0" borderId="26" xfId="62" applyNumberFormat="1" applyFont="1" applyBorder="1" applyAlignment="1">
      <alignment horizontal="center" vertical="center" textRotation="88"/>
    </xf>
    <xf numFmtId="1" fontId="11" fillId="0" borderId="55" xfId="62" applyNumberFormat="1" applyFont="1" applyBorder="1" applyAlignment="1">
      <alignment horizontal="center" vertical="center" textRotation="88"/>
    </xf>
    <xf numFmtId="0" fontId="3" fillId="0" borderId="4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2" fontId="9" fillId="0" borderId="37" xfId="62" applyNumberFormat="1" applyFont="1" applyBorder="1" applyAlignment="1">
      <alignment horizontal="center" vertical="center"/>
    </xf>
    <xf numFmtId="2" fontId="9" fillId="0" borderId="57" xfId="62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Başarı Grafiği</a:t>
            </a:r>
          </a:p>
        </c:rich>
      </c:tx>
      <c:layout>
        <c:manualLayout>
          <c:xMode val="factor"/>
          <c:yMode val="factor"/>
          <c:x val="0.03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365"/>
          <c:w val="0.9732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Karne!$C$30:$L$30</c:f>
              <c:numCache/>
            </c:numRef>
          </c:val>
        </c:ser>
        <c:axId val="3575284"/>
        <c:axId val="32177557"/>
      </c:barChart>
      <c:cat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 Numarası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Başarı Yüzdesi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75284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86"/>
        </c:manualLayout>
      </c:layout>
      <c:bar3DChart>
        <c:barDir val="col"/>
        <c:grouping val="clustered"/>
        <c:varyColors val="0"/>
        <c:ser>
          <c:idx val="0"/>
          <c:order val="0"/>
          <c:tx>
            <c:v>PUAN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Karne!$B$4:$B$27</c:f>
              <c:strCache/>
            </c:strRef>
          </c:cat>
          <c:val>
            <c:numRef>
              <c:f>Karne!$O$4:$O$27</c:f>
              <c:numCache/>
            </c:numRef>
          </c:val>
          <c:shape val="box"/>
        </c:ser>
        <c:shape val="box"/>
        <c:axId val="21162558"/>
        <c:axId val="56245295"/>
      </c:bar3D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245295"/>
        <c:crosses val="autoZero"/>
        <c:auto val="0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PUAN</a:t>
                </a:r>
              </a:p>
            </c:rich>
          </c:tx>
          <c:layout>
            <c:manualLayout>
              <c:xMode val="factor"/>
              <c:yMode val="factor"/>
              <c:x val="-0.031"/>
              <c:y val="0.12475"/>
            </c:manualLayout>
          </c:layout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162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990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FFFC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FFFC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16</xdr:col>
      <xdr:colOff>342900</xdr:colOff>
      <xdr:row>64</xdr:row>
      <xdr:rowOff>95250</xdr:rowOff>
    </xdr:to>
    <xdr:graphicFrame>
      <xdr:nvGraphicFramePr>
        <xdr:cNvPr id="1" name="Grafik 1"/>
        <xdr:cNvGraphicFramePr/>
      </xdr:nvGraphicFramePr>
      <xdr:xfrm>
        <a:off x="9525" y="9020175"/>
        <a:ext cx="74580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47625</xdr:rowOff>
    </xdr:from>
    <xdr:to>
      <xdr:col>16</xdr:col>
      <xdr:colOff>352425</xdr:colOff>
      <xdr:row>91</xdr:row>
      <xdr:rowOff>133350</xdr:rowOff>
    </xdr:to>
    <xdr:graphicFrame>
      <xdr:nvGraphicFramePr>
        <xdr:cNvPr id="2" name="Grafik 19"/>
        <xdr:cNvGraphicFramePr/>
      </xdr:nvGraphicFramePr>
      <xdr:xfrm>
        <a:off x="9525" y="13306425"/>
        <a:ext cx="74676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12"/>
  </sheetPr>
  <dimension ref="A1:Q31"/>
  <sheetViews>
    <sheetView view="pageBreakPreview" zoomScaleNormal="120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11" width="2.75390625" style="0" customWidth="1"/>
    <col min="12" max="12" width="3.75390625" style="0" customWidth="1"/>
    <col min="13" max="13" width="9.125" style="0" hidden="1" customWidth="1"/>
    <col min="14" max="14" width="9.125" style="0" customWidth="1"/>
  </cols>
  <sheetData>
    <row r="1" spans="1:12" ht="15" customHeight="1" thickBot="1">
      <c r="A1" s="48" t="s">
        <v>4</v>
      </c>
      <c r="B1" s="50" t="s">
        <v>0</v>
      </c>
      <c r="C1" s="52" t="s">
        <v>3</v>
      </c>
      <c r="D1" s="53"/>
      <c r="E1" s="53"/>
      <c r="F1" s="53"/>
      <c r="G1" s="53"/>
      <c r="H1" s="53"/>
      <c r="I1" s="53"/>
      <c r="J1" s="53"/>
      <c r="K1" s="53"/>
      <c r="L1" s="53"/>
    </row>
    <row r="2" spans="1:12" ht="21.75" customHeight="1" thickBot="1">
      <c r="A2" s="49"/>
      <c r="B2" s="51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</row>
    <row r="3" spans="1:13" ht="15" thickBot="1">
      <c r="A3" s="54" t="s">
        <v>10</v>
      </c>
      <c r="B3" s="55"/>
      <c r="C3" s="27" t="s">
        <v>44</v>
      </c>
      <c r="D3" s="27" t="s">
        <v>45</v>
      </c>
      <c r="E3" s="27" t="s">
        <v>46</v>
      </c>
      <c r="F3" s="27" t="s">
        <v>44</v>
      </c>
      <c r="G3" s="27" t="s">
        <v>46</v>
      </c>
      <c r="H3" s="27" t="s">
        <v>45</v>
      </c>
      <c r="I3" s="27" t="s">
        <v>44</v>
      </c>
      <c r="J3" s="27" t="s">
        <v>46</v>
      </c>
      <c r="K3" s="27" t="s">
        <v>45</v>
      </c>
      <c r="L3" s="27" t="s">
        <v>45</v>
      </c>
      <c r="M3" s="26"/>
    </row>
    <row r="4" spans="1:17" ht="15" thickBot="1">
      <c r="A4" s="10">
        <v>772</v>
      </c>
      <c r="B4" s="45" t="s">
        <v>21</v>
      </c>
      <c r="C4" s="47" t="s">
        <v>44</v>
      </c>
      <c r="D4" s="47" t="s">
        <v>45</v>
      </c>
      <c r="E4" s="47" t="s">
        <v>46</v>
      </c>
      <c r="F4" s="47" t="s">
        <v>44</v>
      </c>
      <c r="G4" s="47" t="s">
        <v>46</v>
      </c>
      <c r="H4" s="47" t="s">
        <v>45</v>
      </c>
      <c r="I4" s="47" t="s">
        <v>44</v>
      </c>
      <c r="J4" s="47" t="s">
        <v>46</v>
      </c>
      <c r="K4" s="47" t="s">
        <v>45</v>
      </c>
      <c r="L4" s="47" t="s">
        <v>45</v>
      </c>
      <c r="M4" s="14"/>
      <c r="N4" s="15"/>
      <c r="O4" s="15"/>
      <c r="P4" s="15"/>
      <c r="Q4" s="15"/>
    </row>
    <row r="5" spans="1:12" ht="15" thickBot="1">
      <c r="A5" s="3">
        <v>774</v>
      </c>
      <c r="B5" s="45" t="s">
        <v>22</v>
      </c>
      <c r="C5" s="47" t="s">
        <v>44</v>
      </c>
      <c r="D5" s="47" t="s">
        <v>45</v>
      </c>
      <c r="E5" s="47" t="s">
        <v>46</v>
      </c>
      <c r="F5" s="47" t="s">
        <v>44</v>
      </c>
      <c r="G5" s="47" t="s">
        <v>46</v>
      </c>
      <c r="H5" s="47" t="s">
        <v>45</v>
      </c>
      <c r="I5" s="47" t="s">
        <v>44</v>
      </c>
      <c r="J5" s="47" t="s">
        <v>46</v>
      </c>
      <c r="K5" s="47" t="s">
        <v>45</v>
      </c>
      <c r="L5" s="47" t="s">
        <v>45</v>
      </c>
    </row>
    <row r="6" spans="1:13" ht="15" thickBot="1">
      <c r="A6" s="3">
        <v>783</v>
      </c>
      <c r="B6" s="45" t="s">
        <v>23</v>
      </c>
      <c r="C6" s="47" t="s">
        <v>44</v>
      </c>
      <c r="D6" s="47" t="s">
        <v>45</v>
      </c>
      <c r="E6" s="47" t="s">
        <v>46</v>
      </c>
      <c r="F6" s="47" t="s">
        <v>44</v>
      </c>
      <c r="G6" s="47" t="s">
        <v>46</v>
      </c>
      <c r="H6" s="47" t="s">
        <v>45</v>
      </c>
      <c r="I6" s="47" t="s">
        <v>44</v>
      </c>
      <c r="J6" s="47" t="s">
        <v>46</v>
      </c>
      <c r="K6" s="47" t="s">
        <v>45</v>
      </c>
      <c r="L6" s="47" t="s">
        <v>45</v>
      </c>
      <c r="M6" s="14"/>
    </row>
    <row r="7" spans="1:12" ht="15" thickBot="1">
      <c r="A7" s="3">
        <v>786</v>
      </c>
      <c r="B7" s="45" t="s">
        <v>24</v>
      </c>
      <c r="C7" s="47" t="s">
        <v>44</v>
      </c>
      <c r="D7" s="47" t="s">
        <v>45</v>
      </c>
      <c r="E7" s="47" t="s">
        <v>46</v>
      </c>
      <c r="F7" s="47" t="s">
        <v>44</v>
      </c>
      <c r="G7" s="47" t="s">
        <v>46</v>
      </c>
      <c r="H7" s="47" t="s">
        <v>45</v>
      </c>
      <c r="I7" s="47" t="s">
        <v>44</v>
      </c>
      <c r="J7" s="47" t="s">
        <v>46</v>
      </c>
      <c r="K7" s="47" t="s">
        <v>45</v>
      </c>
      <c r="L7" s="47" t="s">
        <v>45</v>
      </c>
    </row>
    <row r="8" spans="1:12" ht="15" thickBot="1">
      <c r="A8" s="3">
        <v>788</v>
      </c>
      <c r="B8" s="45" t="s">
        <v>25</v>
      </c>
      <c r="C8" s="47" t="s">
        <v>44</v>
      </c>
      <c r="D8" s="47" t="s">
        <v>45</v>
      </c>
      <c r="E8" s="47" t="s">
        <v>46</v>
      </c>
      <c r="F8" s="47" t="s">
        <v>44</v>
      </c>
      <c r="G8" s="47" t="s">
        <v>46</v>
      </c>
      <c r="H8" s="47" t="s">
        <v>45</v>
      </c>
      <c r="I8" s="47" t="s">
        <v>44</v>
      </c>
      <c r="J8" s="47" t="s">
        <v>46</v>
      </c>
      <c r="K8" s="47" t="s">
        <v>45</v>
      </c>
      <c r="L8" s="47" t="s">
        <v>45</v>
      </c>
    </row>
    <row r="9" spans="1:14" ht="15" thickBot="1">
      <c r="A9" s="3">
        <v>833</v>
      </c>
      <c r="B9" s="45" t="s">
        <v>26</v>
      </c>
      <c r="C9" s="47" t="s">
        <v>44</v>
      </c>
      <c r="D9" s="47" t="s">
        <v>45</v>
      </c>
      <c r="E9" s="47" t="s">
        <v>46</v>
      </c>
      <c r="F9" s="47" t="s">
        <v>44</v>
      </c>
      <c r="G9" s="47" t="s">
        <v>46</v>
      </c>
      <c r="H9" s="47" t="s">
        <v>45</v>
      </c>
      <c r="I9" s="47" t="s">
        <v>44</v>
      </c>
      <c r="J9" s="47" t="s">
        <v>46</v>
      </c>
      <c r="K9" s="47" t="s">
        <v>45</v>
      </c>
      <c r="L9" s="47" t="s">
        <v>45</v>
      </c>
      <c r="M9" s="14"/>
      <c r="N9" s="15"/>
    </row>
    <row r="10" spans="1:12" ht="15" thickBot="1">
      <c r="A10" s="3">
        <v>848</v>
      </c>
      <c r="B10" s="45" t="s">
        <v>27</v>
      </c>
      <c r="C10" s="47" t="s">
        <v>44</v>
      </c>
      <c r="D10" s="47" t="s">
        <v>45</v>
      </c>
      <c r="E10" s="47" t="s">
        <v>46</v>
      </c>
      <c r="F10" s="47" t="s">
        <v>45</v>
      </c>
      <c r="G10" s="47" t="s">
        <v>46</v>
      </c>
      <c r="H10" s="47" t="s">
        <v>45</v>
      </c>
      <c r="I10" s="47" t="s">
        <v>44</v>
      </c>
      <c r="J10" s="47" t="s">
        <v>46</v>
      </c>
      <c r="K10" s="47" t="s">
        <v>46</v>
      </c>
      <c r="L10" s="47" t="s">
        <v>45</v>
      </c>
    </row>
    <row r="11" spans="1:12" ht="15" thickBot="1">
      <c r="A11" s="3">
        <v>861</v>
      </c>
      <c r="B11" s="45" t="s">
        <v>28</v>
      </c>
      <c r="C11" s="47" t="s">
        <v>44</v>
      </c>
      <c r="D11" s="47" t="s">
        <v>45</v>
      </c>
      <c r="E11" s="47" t="s">
        <v>46</v>
      </c>
      <c r="F11" s="47" t="s">
        <v>44</v>
      </c>
      <c r="G11" s="47" t="s">
        <v>46</v>
      </c>
      <c r="H11" s="47" t="s">
        <v>45</v>
      </c>
      <c r="I11" s="47" t="s">
        <v>44</v>
      </c>
      <c r="J11" s="47" t="s">
        <v>46</v>
      </c>
      <c r="K11" s="47" t="s">
        <v>45</v>
      </c>
      <c r="L11" s="47" t="s">
        <v>45</v>
      </c>
    </row>
    <row r="12" spans="1:12" ht="15" thickBot="1">
      <c r="A12" s="3">
        <v>871</v>
      </c>
      <c r="B12" s="45" t="s">
        <v>29</v>
      </c>
      <c r="C12" s="47" t="s">
        <v>44</v>
      </c>
      <c r="D12" s="47" t="s">
        <v>45</v>
      </c>
      <c r="E12" s="47" t="s">
        <v>46</v>
      </c>
      <c r="F12" s="47" t="s">
        <v>44</v>
      </c>
      <c r="G12" s="47" t="s">
        <v>46</v>
      </c>
      <c r="H12" s="47" t="s">
        <v>45</v>
      </c>
      <c r="I12" s="47" t="s">
        <v>44</v>
      </c>
      <c r="J12" s="47" t="s">
        <v>46</v>
      </c>
      <c r="K12" s="47" t="s">
        <v>45</v>
      </c>
      <c r="L12" s="47" t="s">
        <v>45</v>
      </c>
    </row>
    <row r="13" spans="1:12" ht="15" thickBot="1">
      <c r="A13" s="3">
        <v>896</v>
      </c>
      <c r="B13" s="45" t="s">
        <v>30</v>
      </c>
      <c r="C13" s="47" t="s">
        <v>44</v>
      </c>
      <c r="D13" s="47" t="s">
        <v>45</v>
      </c>
      <c r="E13" s="47" t="s">
        <v>46</v>
      </c>
      <c r="F13" s="47" t="s">
        <v>44</v>
      </c>
      <c r="G13" s="47" t="s">
        <v>46</v>
      </c>
      <c r="H13" s="47" t="s">
        <v>45</v>
      </c>
      <c r="I13" s="47" t="s">
        <v>44</v>
      </c>
      <c r="J13" s="47" t="s">
        <v>46</v>
      </c>
      <c r="K13" s="47" t="s">
        <v>45</v>
      </c>
      <c r="L13" s="47" t="s">
        <v>45</v>
      </c>
    </row>
    <row r="14" spans="1:12" ht="15" thickBot="1">
      <c r="A14" s="3">
        <v>898</v>
      </c>
      <c r="B14" s="45" t="s">
        <v>31</v>
      </c>
      <c r="C14" s="47" t="s">
        <v>44</v>
      </c>
      <c r="D14" s="47" t="s">
        <v>45</v>
      </c>
      <c r="E14" s="47" t="s">
        <v>46</v>
      </c>
      <c r="F14" s="47" t="s">
        <v>45</v>
      </c>
      <c r="G14" s="47" t="s">
        <v>46</v>
      </c>
      <c r="H14" s="47" t="s">
        <v>45</v>
      </c>
      <c r="I14" s="47" t="s">
        <v>44</v>
      </c>
      <c r="J14" s="47" t="s">
        <v>46</v>
      </c>
      <c r="K14" s="47" t="s">
        <v>45</v>
      </c>
      <c r="L14" s="47" t="s">
        <v>45</v>
      </c>
    </row>
    <row r="15" spans="1:12" ht="15" thickBot="1">
      <c r="A15" s="3">
        <v>899</v>
      </c>
      <c r="B15" s="45" t="s">
        <v>32</v>
      </c>
      <c r="C15" s="47" t="s">
        <v>44</v>
      </c>
      <c r="D15" s="47" t="s">
        <v>45</v>
      </c>
      <c r="E15" s="47" t="s">
        <v>46</v>
      </c>
      <c r="F15" s="47" t="s">
        <v>44</v>
      </c>
      <c r="G15" s="47" t="s">
        <v>46</v>
      </c>
      <c r="H15" s="47" t="s">
        <v>45</v>
      </c>
      <c r="I15" s="47" t="s">
        <v>46</v>
      </c>
      <c r="J15" s="47" t="s">
        <v>46</v>
      </c>
      <c r="K15" s="47" t="s">
        <v>45</v>
      </c>
      <c r="L15" s="47" t="s">
        <v>45</v>
      </c>
    </row>
    <row r="16" spans="1:12" ht="15" thickBot="1">
      <c r="A16" s="3">
        <v>914</v>
      </c>
      <c r="B16" s="45" t="s">
        <v>33</v>
      </c>
      <c r="C16" s="47" t="s">
        <v>44</v>
      </c>
      <c r="D16" s="47" t="s">
        <v>45</v>
      </c>
      <c r="E16" s="47" t="s">
        <v>46</v>
      </c>
      <c r="F16" s="47" t="s">
        <v>44</v>
      </c>
      <c r="G16" s="47" t="s">
        <v>46</v>
      </c>
      <c r="H16" s="47" t="s">
        <v>45</v>
      </c>
      <c r="I16" s="47" t="s">
        <v>46</v>
      </c>
      <c r="J16" s="47" t="s">
        <v>46</v>
      </c>
      <c r="K16" s="47" t="s">
        <v>46</v>
      </c>
      <c r="L16" s="47" t="s">
        <v>45</v>
      </c>
    </row>
    <row r="17" spans="1:12" ht="15" thickBot="1">
      <c r="A17" s="3">
        <v>917</v>
      </c>
      <c r="B17" s="45" t="s">
        <v>34</v>
      </c>
      <c r="C17" s="47" t="s">
        <v>44</v>
      </c>
      <c r="D17" s="47" t="s">
        <v>45</v>
      </c>
      <c r="E17" s="47" t="s">
        <v>46</v>
      </c>
      <c r="F17" s="47" t="s">
        <v>44</v>
      </c>
      <c r="G17" s="47" t="s">
        <v>46</v>
      </c>
      <c r="H17" s="47" t="s">
        <v>45</v>
      </c>
      <c r="I17" s="47" t="s">
        <v>46</v>
      </c>
      <c r="J17" s="47" t="s">
        <v>46</v>
      </c>
      <c r="K17" s="47" t="s">
        <v>45</v>
      </c>
      <c r="L17" s="47" t="s">
        <v>45</v>
      </c>
    </row>
    <row r="18" spans="1:12" ht="15" thickBot="1">
      <c r="A18" s="3">
        <v>924</v>
      </c>
      <c r="B18" s="45" t="s">
        <v>35</v>
      </c>
      <c r="C18" s="47" t="s">
        <v>44</v>
      </c>
      <c r="D18" s="47" t="s">
        <v>45</v>
      </c>
      <c r="E18" s="47" t="s">
        <v>46</v>
      </c>
      <c r="F18" s="47" t="s">
        <v>44</v>
      </c>
      <c r="G18" s="47" t="s">
        <v>46</v>
      </c>
      <c r="H18" s="47" t="s">
        <v>45</v>
      </c>
      <c r="I18" s="47" t="s">
        <v>44</v>
      </c>
      <c r="J18" s="47" t="s">
        <v>46</v>
      </c>
      <c r="K18" s="47" t="s">
        <v>45</v>
      </c>
      <c r="L18" s="47" t="s">
        <v>45</v>
      </c>
    </row>
    <row r="19" spans="1:12" ht="15" thickBot="1">
      <c r="A19" s="3">
        <v>927</v>
      </c>
      <c r="B19" s="45" t="s">
        <v>36</v>
      </c>
      <c r="C19" s="47" t="s">
        <v>44</v>
      </c>
      <c r="D19" s="47" t="s">
        <v>45</v>
      </c>
      <c r="E19" s="47" t="s">
        <v>46</v>
      </c>
      <c r="F19" s="47" t="s">
        <v>44</v>
      </c>
      <c r="G19" s="47" t="s">
        <v>46</v>
      </c>
      <c r="H19" s="47" t="s">
        <v>45</v>
      </c>
      <c r="I19" s="47" t="s">
        <v>46</v>
      </c>
      <c r="J19" s="47" t="s">
        <v>46</v>
      </c>
      <c r="K19" s="47" t="s">
        <v>46</v>
      </c>
      <c r="L19" s="47" t="s">
        <v>45</v>
      </c>
    </row>
    <row r="20" spans="1:12" ht="15" thickBot="1">
      <c r="A20" s="3">
        <v>930</v>
      </c>
      <c r="B20" s="45" t="s">
        <v>37</v>
      </c>
      <c r="C20" s="47" t="s">
        <v>44</v>
      </c>
      <c r="D20" s="47" t="s">
        <v>45</v>
      </c>
      <c r="E20" s="47" t="s">
        <v>46</v>
      </c>
      <c r="F20" s="47" t="s">
        <v>44</v>
      </c>
      <c r="G20" s="47" t="s">
        <v>46</v>
      </c>
      <c r="H20" s="47" t="s">
        <v>45</v>
      </c>
      <c r="I20" s="47" t="s">
        <v>44</v>
      </c>
      <c r="J20" s="47" t="s">
        <v>46</v>
      </c>
      <c r="K20" s="47" t="s">
        <v>45</v>
      </c>
      <c r="L20" s="47" t="s">
        <v>45</v>
      </c>
    </row>
    <row r="21" spans="1:12" ht="16.5" customHeight="1" thickBot="1">
      <c r="A21" s="3">
        <v>935</v>
      </c>
      <c r="B21" s="46" t="s">
        <v>38</v>
      </c>
      <c r="C21" s="47" t="s">
        <v>44</v>
      </c>
      <c r="D21" s="47" t="s">
        <v>45</v>
      </c>
      <c r="E21" s="47" t="s">
        <v>46</v>
      </c>
      <c r="F21" s="47" t="s">
        <v>44</v>
      </c>
      <c r="G21" s="47" t="s">
        <v>46</v>
      </c>
      <c r="H21" s="47" t="s">
        <v>45</v>
      </c>
      <c r="I21" s="47" t="s">
        <v>44</v>
      </c>
      <c r="J21" s="47" t="s">
        <v>46</v>
      </c>
      <c r="K21" s="47" t="s">
        <v>45</v>
      </c>
      <c r="L21" s="47" t="s">
        <v>45</v>
      </c>
    </row>
    <row r="22" spans="1:12" ht="15" thickBot="1">
      <c r="A22" s="3">
        <v>945</v>
      </c>
      <c r="B22" s="45" t="s">
        <v>39</v>
      </c>
      <c r="C22" s="47" t="s">
        <v>44</v>
      </c>
      <c r="D22" s="47" t="s">
        <v>45</v>
      </c>
      <c r="E22" s="47" t="s">
        <v>46</v>
      </c>
      <c r="F22" s="47" t="s">
        <v>44</v>
      </c>
      <c r="G22" s="47" t="s">
        <v>46</v>
      </c>
      <c r="H22" s="47" t="s">
        <v>45</v>
      </c>
      <c r="I22" s="47" t="s">
        <v>44</v>
      </c>
      <c r="J22" s="47" t="s">
        <v>46</v>
      </c>
      <c r="K22" s="47" t="s">
        <v>45</v>
      </c>
      <c r="L22" s="47" t="s">
        <v>45</v>
      </c>
    </row>
    <row r="23" spans="1:12" ht="15" customHeight="1" thickBot="1">
      <c r="A23" s="3">
        <v>954</v>
      </c>
      <c r="B23" s="45" t="s">
        <v>40</v>
      </c>
      <c r="C23" s="47" t="s">
        <v>44</v>
      </c>
      <c r="D23" s="47" t="s">
        <v>45</v>
      </c>
      <c r="E23" s="47" t="s">
        <v>46</v>
      </c>
      <c r="F23" s="47" t="s">
        <v>45</v>
      </c>
      <c r="G23" s="47" t="s">
        <v>46</v>
      </c>
      <c r="H23" s="47" t="s">
        <v>45</v>
      </c>
      <c r="I23" s="47" t="s">
        <v>44</v>
      </c>
      <c r="J23" s="47" t="s">
        <v>46</v>
      </c>
      <c r="K23" s="47" t="s">
        <v>45</v>
      </c>
      <c r="L23" s="47" t="s">
        <v>45</v>
      </c>
    </row>
    <row r="24" spans="1:12" ht="15" thickBot="1">
      <c r="A24" s="3">
        <v>955</v>
      </c>
      <c r="B24" s="45" t="s">
        <v>41</v>
      </c>
      <c r="C24" s="47" t="s">
        <v>44</v>
      </c>
      <c r="D24" s="47" t="s">
        <v>45</v>
      </c>
      <c r="E24" s="47" t="s">
        <v>46</v>
      </c>
      <c r="F24" s="47" t="s">
        <v>44</v>
      </c>
      <c r="G24" s="47" t="s">
        <v>46</v>
      </c>
      <c r="H24" s="47" t="s">
        <v>45</v>
      </c>
      <c r="I24" s="47" t="s">
        <v>44</v>
      </c>
      <c r="J24" s="47" t="s">
        <v>46</v>
      </c>
      <c r="K24" s="47" t="s">
        <v>45</v>
      </c>
      <c r="L24" s="47" t="s">
        <v>45</v>
      </c>
    </row>
    <row r="25" spans="1:12" ht="15" thickBot="1">
      <c r="A25" s="3">
        <v>956</v>
      </c>
      <c r="B25" s="45" t="s">
        <v>42</v>
      </c>
      <c r="C25" s="47" t="s">
        <v>44</v>
      </c>
      <c r="D25" s="47" t="s">
        <v>45</v>
      </c>
      <c r="E25" s="47" t="s">
        <v>46</v>
      </c>
      <c r="F25" s="47" t="s">
        <v>44</v>
      </c>
      <c r="G25" s="47" t="s">
        <v>46</v>
      </c>
      <c r="H25" s="47" t="s">
        <v>45</v>
      </c>
      <c r="I25" s="47" t="s">
        <v>44</v>
      </c>
      <c r="J25" s="47" t="s">
        <v>46</v>
      </c>
      <c r="K25" s="47" t="s">
        <v>45</v>
      </c>
      <c r="L25" s="47" t="s">
        <v>45</v>
      </c>
    </row>
    <row r="26" spans="1:12" ht="15" thickBot="1">
      <c r="A26" s="3">
        <v>964</v>
      </c>
      <c r="B26" s="46" t="s">
        <v>43</v>
      </c>
      <c r="C26" s="47" t="s">
        <v>44</v>
      </c>
      <c r="D26" s="47" t="s">
        <v>45</v>
      </c>
      <c r="E26" s="47" t="s">
        <v>46</v>
      </c>
      <c r="F26" s="47" t="s">
        <v>44</v>
      </c>
      <c r="G26" s="47" t="s">
        <v>46</v>
      </c>
      <c r="H26" s="47" t="s">
        <v>45</v>
      </c>
      <c r="I26" s="47" t="s">
        <v>44</v>
      </c>
      <c r="J26" s="47" t="s">
        <v>46</v>
      </c>
      <c r="K26" s="47" t="s">
        <v>45</v>
      </c>
      <c r="L26" s="47" t="s">
        <v>45</v>
      </c>
    </row>
    <row r="27" spans="1:12" ht="15" thickBot="1">
      <c r="A27" s="3">
        <v>913</v>
      </c>
      <c r="B27" s="45" t="s">
        <v>48</v>
      </c>
      <c r="C27" s="47" t="s">
        <v>44</v>
      </c>
      <c r="D27" s="47" t="s">
        <v>45</v>
      </c>
      <c r="E27" s="47" t="s">
        <v>46</v>
      </c>
      <c r="F27" s="47" t="s">
        <v>44</v>
      </c>
      <c r="G27" s="47" t="s">
        <v>46</v>
      </c>
      <c r="H27" s="47" t="s">
        <v>45</v>
      </c>
      <c r="I27" s="47" t="s">
        <v>44</v>
      </c>
      <c r="J27" s="47" t="s">
        <v>46</v>
      </c>
      <c r="K27" s="47" t="s">
        <v>45</v>
      </c>
      <c r="L27" s="47" t="s">
        <v>45</v>
      </c>
    </row>
    <row r="28" spans="1:12" ht="13.5">
      <c r="A28" s="3">
        <v>25</v>
      </c>
      <c r="B28" s="4"/>
      <c r="C28" s="32"/>
      <c r="D28" s="8"/>
      <c r="E28" s="8"/>
      <c r="F28" s="8"/>
      <c r="G28" s="8"/>
      <c r="H28" s="8"/>
      <c r="I28" s="8"/>
      <c r="J28" s="8"/>
      <c r="K28" s="8"/>
      <c r="L28" s="8"/>
    </row>
    <row r="29" spans="1:12" ht="13.5">
      <c r="A29" s="3">
        <v>26</v>
      </c>
      <c r="B29" s="4"/>
      <c r="C29" s="32"/>
      <c r="D29" s="8"/>
      <c r="E29" s="8"/>
      <c r="F29" s="8"/>
      <c r="G29" s="8"/>
      <c r="H29" s="8"/>
      <c r="I29" s="8"/>
      <c r="J29" s="8"/>
      <c r="K29" s="8"/>
      <c r="L29" s="8"/>
    </row>
    <row r="30" spans="1:12" ht="13.5">
      <c r="A30" s="3">
        <v>27</v>
      </c>
      <c r="B30" s="4"/>
      <c r="C30" s="32"/>
      <c r="D30" s="8"/>
      <c r="E30" s="8"/>
      <c r="F30" s="8"/>
      <c r="G30" s="8"/>
      <c r="H30" s="8"/>
      <c r="I30" s="8"/>
      <c r="J30" s="8"/>
      <c r="K30" s="8"/>
      <c r="L30" s="8"/>
    </row>
    <row r="31" spans="1:12" ht="13.5">
      <c r="A31" s="3">
        <v>28</v>
      </c>
      <c r="B31" s="4"/>
      <c r="C31" s="32"/>
      <c r="D31" s="8"/>
      <c r="E31" s="8"/>
      <c r="F31" s="8"/>
      <c r="G31" s="8"/>
      <c r="H31" s="8"/>
      <c r="I31" s="8"/>
      <c r="J31" s="8"/>
      <c r="K31" s="8"/>
      <c r="L31" s="8"/>
    </row>
  </sheetData>
  <sheetProtection/>
  <mergeCells count="4">
    <mergeCell ref="A1:A2"/>
    <mergeCell ref="B1:B2"/>
    <mergeCell ref="C1:L1"/>
    <mergeCell ref="A3:B3"/>
  </mergeCells>
  <dataValidations count="1">
    <dataValidation errorStyle="warning" type="custom" allowBlank="1" showInputMessage="1" showErrorMessage="1" errorTitle="DİKKAT!!" error="BU ALANA A, B, C, D DEĞERLERİ DIŞINDA VERİ GİREMEZSİNİZ. LÜTFEN &quot;İPTAL&quot;İ TIKLAYINIZ." sqref="C3:L31">
      <formula1>IF(OR(C3:L31="A",C3:L31="B",C3:L31="C",C3:L31="D"),TRUE,FALSE)</formula1>
    </dataValidation>
  </dataValidations>
  <printOptions/>
  <pageMargins left="0.75" right="0.75" top="1" bottom="1" header="0.5" footer="0.5"/>
  <pageSetup orientation="portrait" paperSize="9" scale="9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Q39"/>
  <sheetViews>
    <sheetView tabSelected="1" view="pageBreakPreview" zoomScaleSheetLayoutView="100" zoomScalePageLayoutView="0" workbookViewId="0" topLeftCell="A67">
      <selection activeCell="V31" sqref="V31"/>
    </sheetView>
  </sheetViews>
  <sheetFormatPr defaultColWidth="9.00390625" defaultRowHeight="12.75"/>
  <cols>
    <col min="1" max="1" width="5.125" style="0" customWidth="1"/>
    <col min="2" max="2" width="28.25390625" style="0" customWidth="1"/>
    <col min="3" max="12" width="2.75390625" style="0" customWidth="1"/>
    <col min="13" max="13" width="8.75390625" style="0" bestFit="1" customWidth="1"/>
    <col min="14" max="14" width="9.375" style="0" bestFit="1" customWidth="1"/>
    <col min="15" max="15" width="7.125" style="0" customWidth="1"/>
    <col min="16" max="16" width="7.375" style="0" customWidth="1"/>
  </cols>
  <sheetData>
    <row r="1" spans="1:17" ht="24" customHeight="1" thickBot="1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5.75" customHeight="1" thickBot="1">
      <c r="A2" s="48" t="s">
        <v>4</v>
      </c>
      <c r="B2" s="71" t="s">
        <v>0</v>
      </c>
      <c r="C2" s="73" t="s">
        <v>3</v>
      </c>
      <c r="D2" s="74"/>
      <c r="E2" s="74"/>
      <c r="F2" s="74"/>
      <c r="G2" s="74"/>
      <c r="H2" s="74"/>
      <c r="I2" s="74"/>
      <c r="J2" s="74"/>
      <c r="K2" s="74"/>
      <c r="L2" s="74"/>
      <c r="M2" s="40" t="s">
        <v>18</v>
      </c>
      <c r="N2" s="41" t="s">
        <v>17</v>
      </c>
      <c r="O2" s="67" t="s">
        <v>8</v>
      </c>
      <c r="P2" s="69" t="s">
        <v>7</v>
      </c>
      <c r="Q2" s="56"/>
    </row>
    <row r="3" spans="1:17" ht="29.25" thickBot="1">
      <c r="A3" s="49"/>
      <c r="B3" s="72"/>
      <c r="C3" s="21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19" t="s">
        <v>1</v>
      </c>
      <c r="N3" s="13" t="s">
        <v>2</v>
      </c>
      <c r="O3" s="68"/>
      <c r="P3" s="70"/>
      <c r="Q3" s="57"/>
    </row>
    <row r="4" spans="1:17" ht="15">
      <c r="A4" s="5">
        <f>IF(Yanıtlar!A4="","",Yanıtlar!A4)</f>
        <v>772</v>
      </c>
      <c r="B4" s="45" t="s">
        <v>21</v>
      </c>
      <c r="C4" s="28" t="str">
        <f>IF(Yanıtlar!$C4="","",IF(Yanıtlar!$C$3=Yanıtlar!C4,"+","-"))</f>
        <v>+</v>
      </c>
      <c r="D4" s="28" t="str">
        <f>IF(Yanıtlar!$D4="","",IF(Yanıtlar!$D$3=Yanıtlar!D4,"+","-"))</f>
        <v>+</v>
      </c>
      <c r="E4" s="28" t="str">
        <f>IF(Yanıtlar!$E4="","",IF(Yanıtlar!$E$3=Yanıtlar!E4,"+","-"))</f>
        <v>+</v>
      </c>
      <c r="F4" s="28" t="str">
        <f>IF(Yanıtlar!$F4="","",IF(Yanıtlar!$F$3=Yanıtlar!F4,"+","-"))</f>
        <v>+</v>
      </c>
      <c r="G4" s="28" t="str">
        <f>IF(Yanıtlar!$G4="","",IF(Yanıtlar!$G$3=Yanıtlar!G4,"+","-"))</f>
        <v>+</v>
      </c>
      <c r="H4" s="28" t="str">
        <f>IF(Yanıtlar!$H4="","",IF(Yanıtlar!$H$3=Yanıtlar!H4,"+","-"))</f>
        <v>+</v>
      </c>
      <c r="I4" s="28" t="str">
        <f>IF(Yanıtlar!$I4="","",IF(Yanıtlar!$I$3=Yanıtlar!I4,"+","-"))</f>
        <v>+</v>
      </c>
      <c r="J4" s="28" t="str">
        <f>IF(Yanıtlar!$J4="","",IF(Yanıtlar!$J$3=Yanıtlar!J4,"+","-"))</f>
        <v>+</v>
      </c>
      <c r="K4" s="28" t="str">
        <f>IF(Yanıtlar!$K4="","",IF(Yanıtlar!$K$3=Yanıtlar!K4,"+","-"))</f>
        <v>+</v>
      </c>
      <c r="L4" s="28" t="str">
        <f>IF(Yanıtlar!$L4="","",IF(Yanıtlar!$L$3=Yanıtlar!L4,"+","-"))</f>
        <v>+</v>
      </c>
      <c r="M4" s="20">
        <f ca="1">COUNTIF(C4:INDIRECT(ADDRESS(ROW(),$P$33+2,4)),"+")</f>
        <v>10</v>
      </c>
      <c r="N4" s="20">
        <f ca="1">COUNTIF(C4:INDIRECT(ADDRESS(ROW(),$P$33+2,4)),"-")</f>
        <v>0</v>
      </c>
      <c r="O4" s="30">
        <f aca="true" t="shared" si="0" ref="O4:O27">IF(AND(M4=0,N4=0),"",(100/P$33)*M4)</f>
        <v>100</v>
      </c>
      <c r="P4" s="39">
        <f aca="true" t="shared" si="1" ref="P4:P27">IF(O4="","",(IF(O4&gt;=85,5,IF(O4&gt;=70,4,IF(O4&gt;=55,3,IF(O4&gt;=45,2,1))))))</f>
        <v>5</v>
      </c>
      <c r="Q4" s="44">
        <f aca="true" t="shared" si="2" ref="Q4:Q27">IF(ISERROR(RANK(O4,O$4:O$27)),"",RANK(O4,O$4:O$27))</f>
        <v>1</v>
      </c>
    </row>
    <row r="5" spans="1:17" ht="15">
      <c r="A5" s="5">
        <f>IF(Yanıtlar!A5="","",Yanıtlar!A5)</f>
        <v>774</v>
      </c>
      <c r="B5" s="45" t="s">
        <v>22</v>
      </c>
      <c r="C5" s="28" t="str">
        <f>IF(Yanıtlar!$C5="","",IF(Yanıtlar!$C$3=Yanıtlar!C5,"+","-"))</f>
        <v>+</v>
      </c>
      <c r="D5" s="28" t="str">
        <f>IF(Yanıtlar!$D5="","",IF(Yanıtlar!$D$3=Yanıtlar!D5,"+","-"))</f>
        <v>+</v>
      </c>
      <c r="E5" s="28" t="str">
        <f>IF(Yanıtlar!$E5="","",IF(Yanıtlar!$E$3=Yanıtlar!E5,"+","-"))</f>
        <v>+</v>
      </c>
      <c r="F5" s="28" t="str">
        <f>IF(Yanıtlar!$F5="","",IF(Yanıtlar!$F$3=Yanıtlar!F5,"+","-"))</f>
        <v>+</v>
      </c>
      <c r="G5" s="28" t="str">
        <f>IF(Yanıtlar!$G5="","",IF(Yanıtlar!$G$3=Yanıtlar!G5,"+","-"))</f>
        <v>+</v>
      </c>
      <c r="H5" s="28" t="str">
        <f>IF(Yanıtlar!$H5="","",IF(Yanıtlar!$H$3=Yanıtlar!H5,"+","-"))</f>
        <v>+</v>
      </c>
      <c r="I5" s="28" t="str">
        <f>IF(Yanıtlar!$I5="","",IF(Yanıtlar!$I$3=Yanıtlar!I5,"+","-"))</f>
        <v>+</v>
      </c>
      <c r="J5" s="28" t="str">
        <f>IF(Yanıtlar!$J5="","",IF(Yanıtlar!$J$3=Yanıtlar!J5,"+","-"))</f>
        <v>+</v>
      </c>
      <c r="K5" s="28" t="str">
        <f>IF(Yanıtlar!$K5="","",IF(Yanıtlar!$K$3=Yanıtlar!K5,"+","-"))</f>
        <v>+</v>
      </c>
      <c r="L5" s="28" t="str">
        <f>IF(Yanıtlar!$L5="","",IF(Yanıtlar!$L$3=Yanıtlar!L5,"+","-"))</f>
        <v>+</v>
      </c>
      <c r="M5" s="20">
        <f ca="1">COUNTIF(C5:INDIRECT(ADDRESS(ROW(),$P$33+2,4)),"+")</f>
        <v>10</v>
      </c>
      <c r="N5" s="20">
        <f ca="1">COUNTIF(C5:INDIRECT(ADDRESS(ROW(),$P$33+2,4)),"-")</f>
        <v>0</v>
      </c>
      <c r="O5" s="30">
        <f t="shared" si="0"/>
        <v>100</v>
      </c>
      <c r="P5" s="39">
        <f t="shared" si="1"/>
        <v>5</v>
      </c>
      <c r="Q5" s="42">
        <f t="shared" si="2"/>
        <v>1</v>
      </c>
    </row>
    <row r="6" spans="1:17" ht="15">
      <c r="A6" s="5">
        <f>IF(Yanıtlar!A6="","",Yanıtlar!A6)</f>
        <v>783</v>
      </c>
      <c r="B6" s="45" t="s">
        <v>23</v>
      </c>
      <c r="C6" s="28" t="str">
        <f>IF(Yanıtlar!$C6="","",IF(Yanıtlar!$C$3=Yanıtlar!C6,"+","-"))</f>
        <v>+</v>
      </c>
      <c r="D6" s="28" t="str">
        <f>IF(Yanıtlar!$D6="","",IF(Yanıtlar!$D$3=Yanıtlar!D6,"+","-"))</f>
        <v>+</v>
      </c>
      <c r="E6" s="28" t="str">
        <f>IF(Yanıtlar!$E6="","",IF(Yanıtlar!$E$3=Yanıtlar!E6,"+","-"))</f>
        <v>+</v>
      </c>
      <c r="F6" s="28" t="str">
        <f>IF(Yanıtlar!$F6="","",IF(Yanıtlar!$F$3=Yanıtlar!F6,"+","-"))</f>
        <v>+</v>
      </c>
      <c r="G6" s="28" t="str">
        <f>IF(Yanıtlar!$G6="","",IF(Yanıtlar!$G$3=Yanıtlar!G6,"+","-"))</f>
        <v>+</v>
      </c>
      <c r="H6" s="28" t="str">
        <f>IF(Yanıtlar!$H6="","",IF(Yanıtlar!$H$3=Yanıtlar!H6,"+","-"))</f>
        <v>+</v>
      </c>
      <c r="I6" s="28" t="str">
        <f>IF(Yanıtlar!$I6="","",IF(Yanıtlar!$I$3=Yanıtlar!I6,"+","-"))</f>
        <v>+</v>
      </c>
      <c r="J6" s="28" t="str">
        <f>IF(Yanıtlar!$J6="","",IF(Yanıtlar!$J$3=Yanıtlar!J6,"+","-"))</f>
        <v>+</v>
      </c>
      <c r="K6" s="28" t="str">
        <f>IF(Yanıtlar!$K6="","",IF(Yanıtlar!$K$3=Yanıtlar!K6,"+","-"))</f>
        <v>+</v>
      </c>
      <c r="L6" s="28" t="str">
        <f>IF(Yanıtlar!$L6="","",IF(Yanıtlar!$L$3=Yanıtlar!L6,"+","-"))</f>
        <v>+</v>
      </c>
      <c r="M6" s="20">
        <f ca="1">COUNTIF(C6:INDIRECT(ADDRESS(ROW(),$P$33+2,4)),"+")</f>
        <v>10</v>
      </c>
      <c r="N6" s="20">
        <f ca="1">COUNTIF(C6:INDIRECT(ADDRESS(ROW(),$P$33+2,4)),"-")</f>
        <v>0</v>
      </c>
      <c r="O6" s="30">
        <f t="shared" si="0"/>
        <v>100</v>
      </c>
      <c r="P6" s="39">
        <f t="shared" si="1"/>
        <v>5</v>
      </c>
      <c r="Q6" s="42">
        <f t="shared" si="2"/>
        <v>1</v>
      </c>
    </row>
    <row r="7" spans="1:17" ht="15">
      <c r="A7" s="5">
        <f>IF(Yanıtlar!A7="","",Yanıtlar!A7)</f>
        <v>786</v>
      </c>
      <c r="B7" s="45" t="s">
        <v>24</v>
      </c>
      <c r="C7" s="28" t="str">
        <f>IF(Yanıtlar!$C7="","",IF(Yanıtlar!$C$3=Yanıtlar!C7,"+","-"))</f>
        <v>+</v>
      </c>
      <c r="D7" s="28" t="str">
        <f>IF(Yanıtlar!$D7="","",IF(Yanıtlar!$D$3=Yanıtlar!D7,"+","-"))</f>
        <v>+</v>
      </c>
      <c r="E7" s="28" t="str">
        <f>IF(Yanıtlar!$E7="","",IF(Yanıtlar!$E$3=Yanıtlar!E7,"+","-"))</f>
        <v>+</v>
      </c>
      <c r="F7" s="28" t="str">
        <f>IF(Yanıtlar!$F7="","",IF(Yanıtlar!$F$3=Yanıtlar!F7,"+","-"))</f>
        <v>+</v>
      </c>
      <c r="G7" s="28" t="str">
        <f>IF(Yanıtlar!$G7="","",IF(Yanıtlar!$G$3=Yanıtlar!G7,"+","-"))</f>
        <v>+</v>
      </c>
      <c r="H7" s="28" t="str">
        <f>IF(Yanıtlar!$H7="","",IF(Yanıtlar!$H$3=Yanıtlar!H7,"+","-"))</f>
        <v>+</v>
      </c>
      <c r="I7" s="28" t="str">
        <f>IF(Yanıtlar!$I7="","",IF(Yanıtlar!$I$3=Yanıtlar!I7,"+","-"))</f>
        <v>+</v>
      </c>
      <c r="J7" s="28" t="str">
        <f>IF(Yanıtlar!$J7="","",IF(Yanıtlar!$J$3=Yanıtlar!J7,"+","-"))</f>
        <v>+</v>
      </c>
      <c r="K7" s="28" t="str">
        <f>IF(Yanıtlar!$K7="","",IF(Yanıtlar!$K$3=Yanıtlar!K7,"+","-"))</f>
        <v>+</v>
      </c>
      <c r="L7" s="28" t="str">
        <f>IF(Yanıtlar!$L7="","",IF(Yanıtlar!$L$3=Yanıtlar!L7,"+","-"))</f>
        <v>+</v>
      </c>
      <c r="M7" s="20">
        <f ca="1">COUNTIF(C7:INDIRECT(ADDRESS(ROW(),$P$33+2,4)),"+")</f>
        <v>10</v>
      </c>
      <c r="N7" s="20">
        <f ca="1">COUNTIF(C7:INDIRECT(ADDRESS(ROW(),$P$33+2,4)),"-")</f>
        <v>0</v>
      </c>
      <c r="O7" s="30">
        <f t="shared" si="0"/>
        <v>100</v>
      </c>
      <c r="P7" s="39">
        <f t="shared" si="1"/>
        <v>5</v>
      </c>
      <c r="Q7" s="42">
        <f t="shared" si="2"/>
        <v>1</v>
      </c>
    </row>
    <row r="8" spans="1:17" ht="15">
      <c r="A8" s="5">
        <f>IF(Yanıtlar!A8="","",Yanıtlar!A8)</f>
        <v>788</v>
      </c>
      <c r="B8" s="45" t="s">
        <v>25</v>
      </c>
      <c r="C8" s="28" t="str">
        <f>IF(Yanıtlar!$C8="","",IF(Yanıtlar!$C$3=Yanıtlar!C8,"+","-"))</f>
        <v>+</v>
      </c>
      <c r="D8" s="28" t="str">
        <f>IF(Yanıtlar!$D8="","",IF(Yanıtlar!$D$3=Yanıtlar!D8,"+","-"))</f>
        <v>+</v>
      </c>
      <c r="E8" s="28" t="str">
        <f>IF(Yanıtlar!$E8="","",IF(Yanıtlar!$E$3=Yanıtlar!E8,"+","-"))</f>
        <v>+</v>
      </c>
      <c r="F8" s="28" t="str">
        <f>IF(Yanıtlar!$F8="","",IF(Yanıtlar!$F$3=Yanıtlar!F8,"+","-"))</f>
        <v>+</v>
      </c>
      <c r="G8" s="28" t="str">
        <f>IF(Yanıtlar!$G8="","",IF(Yanıtlar!$G$3=Yanıtlar!G8,"+","-"))</f>
        <v>+</v>
      </c>
      <c r="H8" s="28" t="str">
        <f>IF(Yanıtlar!$H8="","",IF(Yanıtlar!$H$3=Yanıtlar!H8,"+","-"))</f>
        <v>+</v>
      </c>
      <c r="I8" s="28" t="str">
        <f>IF(Yanıtlar!$I8="","",IF(Yanıtlar!$I$3=Yanıtlar!I8,"+","-"))</f>
        <v>+</v>
      </c>
      <c r="J8" s="28" t="str">
        <f>IF(Yanıtlar!$J8="","",IF(Yanıtlar!$J$3=Yanıtlar!J8,"+","-"))</f>
        <v>+</v>
      </c>
      <c r="K8" s="28" t="str">
        <f>IF(Yanıtlar!$K8="","",IF(Yanıtlar!$K$3=Yanıtlar!K8,"+","-"))</f>
        <v>+</v>
      </c>
      <c r="L8" s="28" t="str">
        <f>IF(Yanıtlar!$L8="","",IF(Yanıtlar!$L$3=Yanıtlar!L8,"+","-"))</f>
        <v>+</v>
      </c>
      <c r="M8" s="20">
        <f ca="1">COUNTIF(C8:INDIRECT(ADDRESS(ROW(),$P$33+2,4)),"+")</f>
        <v>10</v>
      </c>
      <c r="N8" s="20">
        <f ca="1">COUNTIF(C8:INDIRECT(ADDRESS(ROW(),$P$33+2,4)),"-")</f>
        <v>0</v>
      </c>
      <c r="O8" s="30">
        <f t="shared" si="0"/>
        <v>100</v>
      </c>
      <c r="P8" s="39">
        <f t="shared" si="1"/>
        <v>5</v>
      </c>
      <c r="Q8" s="42">
        <f t="shared" si="2"/>
        <v>1</v>
      </c>
    </row>
    <row r="9" spans="1:17" ht="14.25" customHeight="1">
      <c r="A9" s="5">
        <f>IF(Yanıtlar!A9="","",Yanıtlar!A9)</f>
        <v>833</v>
      </c>
      <c r="B9" s="45" t="s">
        <v>26</v>
      </c>
      <c r="C9" s="28" t="str">
        <f>IF(Yanıtlar!$C9="","",IF(Yanıtlar!$C$3=Yanıtlar!C9,"+","-"))</f>
        <v>+</v>
      </c>
      <c r="D9" s="28" t="str">
        <f>IF(Yanıtlar!$D9="","",IF(Yanıtlar!$D$3=Yanıtlar!D9,"+","-"))</f>
        <v>+</v>
      </c>
      <c r="E9" s="28" t="str">
        <f>IF(Yanıtlar!$E9="","",IF(Yanıtlar!$E$3=Yanıtlar!E9,"+","-"))</f>
        <v>+</v>
      </c>
      <c r="F9" s="28" t="str">
        <f>IF(Yanıtlar!$F9="","",IF(Yanıtlar!$F$3=Yanıtlar!F9,"+","-"))</f>
        <v>+</v>
      </c>
      <c r="G9" s="28" t="str">
        <f>IF(Yanıtlar!$G9="","",IF(Yanıtlar!$G$3=Yanıtlar!G9,"+","-"))</f>
        <v>+</v>
      </c>
      <c r="H9" s="28" t="str">
        <f>IF(Yanıtlar!$H9="","",IF(Yanıtlar!$H$3=Yanıtlar!H9,"+","-"))</f>
        <v>+</v>
      </c>
      <c r="I9" s="28" t="str">
        <f>IF(Yanıtlar!$I9="","",IF(Yanıtlar!$I$3=Yanıtlar!I9,"+","-"))</f>
        <v>+</v>
      </c>
      <c r="J9" s="28" t="str">
        <f>IF(Yanıtlar!$J9="","",IF(Yanıtlar!$J$3=Yanıtlar!J9,"+","-"))</f>
        <v>+</v>
      </c>
      <c r="K9" s="28" t="str">
        <f>IF(Yanıtlar!$K9="","",IF(Yanıtlar!$K$3=Yanıtlar!K9,"+","-"))</f>
        <v>+</v>
      </c>
      <c r="L9" s="28" t="str">
        <f>IF(Yanıtlar!$L9="","",IF(Yanıtlar!$L$3=Yanıtlar!L9,"+","-"))</f>
        <v>+</v>
      </c>
      <c r="M9" s="20">
        <f ca="1">COUNTIF(C9:INDIRECT(ADDRESS(ROW(),$P$33+2,4)),"+")</f>
        <v>10</v>
      </c>
      <c r="N9" s="20">
        <f ca="1">COUNTIF(C9:INDIRECT(ADDRESS(ROW(),$P$33+2,4)),"-")</f>
        <v>0</v>
      </c>
      <c r="O9" s="30">
        <f t="shared" si="0"/>
        <v>100</v>
      </c>
      <c r="P9" s="39">
        <f t="shared" si="1"/>
        <v>5</v>
      </c>
      <c r="Q9" s="42">
        <f t="shared" si="2"/>
        <v>1</v>
      </c>
    </row>
    <row r="10" spans="1:17" ht="15">
      <c r="A10" s="5">
        <f>IF(Yanıtlar!A10="","",Yanıtlar!A10)</f>
        <v>848</v>
      </c>
      <c r="B10" s="45" t="s">
        <v>27</v>
      </c>
      <c r="C10" s="28" t="str">
        <f>IF(Yanıtlar!$C10="","",IF(Yanıtlar!$C$3=Yanıtlar!C10,"+","-"))</f>
        <v>+</v>
      </c>
      <c r="D10" s="28" t="str">
        <f>IF(Yanıtlar!$D10="","",IF(Yanıtlar!$D$3=Yanıtlar!D10,"+","-"))</f>
        <v>+</v>
      </c>
      <c r="E10" s="28" t="str">
        <f>IF(Yanıtlar!$E10="","",IF(Yanıtlar!$E$3=Yanıtlar!E10,"+","-"))</f>
        <v>+</v>
      </c>
      <c r="F10" s="28" t="str">
        <f>IF(Yanıtlar!$F10="","",IF(Yanıtlar!$F$3=Yanıtlar!F10,"+","-"))</f>
        <v>-</v>
      </c>
      <c r="G10" s="28" t="str">
        <f>IF(Yanıtlar!$G10="","",IF(Yanıtlar!$G$3=Yanıtlar!G10,"+","-"))</f>
        <v>+</v>
      </c>
      <c r="H10" s="28" t="str">
        <f>IF(Yanıtlar!$H10="","",IF(Yanıtlar!$H$3=Yanıtlar!H10,"+","-"))</f>
        <v>+</v>
      </c>
      <c r="I10" s="28" t="str">
        <f>IF(Yanıtlar!$I10="","",IF(Yanıtlar!$I$3=Yanıtlar!I10,"+","-"))</f>
        <v>+</v>
      </c>
      <c r="J10" s="28" t="str">
        <f>IF(Yanıtlar!$J10="","",IF(Yanıtlar!$J$3=Yanıtlar!J10,"+","-"))</f>
        <v>+</v>
      </c>
      <c r="K10" s="28" t="str">
        <f>IF(Yanıtlar!$K10="","",IF(Yanıtlar!$K$3=Yanıtlar!K10,"+","-"))</f>
        <v>-</v>
      </c>
      <c r="L10" s="28" t="str">
        <f>IF(Yanıtlar!$L10="","",IF(Yanıtlar!$L$3=Yanıtlar!L10,"+","-"))</f>
        <v>+</v>
      </c>
      <c r="M10" s="20">
        <f ca="1">COUNTIF(C10:INDIRECT(ADDRESS(ROW(),$P$33+2,4)),"+")</f>
        <v>8</v>
      </c>
      <c r="N10" s="20">
        <f ca="1">COUNTIF(C10:INDIRECT(ADDRESS(ROW(),$P$33+2,4)),"-")</f>
        <v>2</v>
      </c>
      <c r="O10" s="30">
        <f t="shared" si="0"/>
        <v>80</v>
      </c>
      <c r="P10" s="39">
        <f t="shared" si="1"/>
        <v>4</v>
      </c>
      <c r="Q10" s="42">
        <f t="shared" si="2"/>
        <v>22</v>
      </c>
    </row>
    <row r="11" spans="1:17" ht="15">
      <c r="A11" s="5">
        <f>IF(Yanıtlar!A11="","",Yanıtlar!A11)</f>
        <v>861</v>
      </c>
      <c r="B11" s="45" t="s">
        <v>28</v>
      </c>
      <c r="C11" s="28" t="str">
        <f>IF(Yanıtlar!$C11="","",IF(Yanıtlar!$C$3=Yanıtlar!C11,"+","-"))</f>
        <v>+</v>
      </c>
      <c r="D11" s="28" t="str">
        <f>IF(Yanıtlar!$D11="","",IF(Yanıtlar!$D$3=Yanıtlar!D11,"+","-"))</f>
        <v>+</v>
      </c>
      <c r="E11" s="28" t="str">
        <f>IF(Yanıtlar!$E11="","",IF(Yanıtlar!$E$3=Yanıtlar!E11,"+","-"))</f>
        <v>+</v>
      </c>
      <c r="F11" s="28" t="str">
        <f>IF(Yanıtlar!$F11="","",IF(Yanıtlar!$F$3=Yanıtlar!F11,"+","-"))</f>
        <v>+</v>
      </c>
      <c r="G11" s="28" t="str">
        <f>IF(Yanıtlar!$G11="","",IF(Yanıtlar!$G$3=Yanıtlar!G11,"+","-"))</f>
        <v>+</v>
      </c>
      <c r="H11" s="28" t="str">
        <f>IF(Yanıtlar!$H11="","",IF(Yanıtlar!$H$3=Yanıtlar!H11,"+","-"))</f>
        <v>+</v>
      </c>
      <c r="I11" s="28" t="str">
        <f>IF(Yanıtlar!$I11="","",IF(Yanıtlar!$I$3=Yanıtlar!I11,"+","-"))</f>
        <v>+</v>
      </c>
      <c r="J11" s="28" t="str">
        <f>IF(Yanıtlar!$J11="","",IF(Yanıtlar!$J$3=Yanıtlar!J11,"+","-"))</f>
        <v>+</v>
      </c>
      <c r="K11" s="28" t="str">
        <f>IF(Yanıtlar!$K11="","",IF(Yanıtlar!$K$3=Yanıtlar!K11,"+","-"))</f>
        <v>+</v>
      </c>
      <c r="L11" s="28" t="str">
        <f>IF(Yanıtlar!$L11="","",IF(Yanıtlar!$L$3=Yanıtlar!L11,"+","-"))</f>
        <v>+</v>
      </c>
      <c r="M11" s="20">
        <f ca="1">COUNTIF(C11:INDIRECT(ADDRESS(ROW(),$P$33+2,4)),"+")</f>
        <v>10</v>
      </c>
      <c r="N11" s="20">
        <f ca="1">COUNTIF(C11:INDIRECT(ADDRESS(ROW(),$P$33+2,4)),"-")</f>
        <v>0</v>
      </c>
      <c r="O11" s="30">
        <f t="shared" si="0"/>
        <v>100</v>
      </c>
      <c r="P11" s="39">
        <f t="shared" si="1"/>
        <v>5</v>
      </c>
      <c r="Q11" s="42">
        <f t="shared" si="2"/>
        <v>1</v>
      </c>
    </row>
    <row r="12" spans="1:17" ht="15">
      <c r="A12" s="5">
        <f>IF(Yanıtlar!A12="","",Yanıtlar!A12)</f>
        <v>871</v>
      </c>
      <c r="B12" s="45" t="s">
        <v>29</v>
      </c>
      <c r="C12" s="28" t="str">
        <f>IF(Yanıtlar!$C12="","",IF(Yanıtlar!$C$3=Yanıtlar!C12,"+","-"))</f>
        <v>+</v>
      </c>
      <c r="D12" s="28" t="str">
        <f>IF(Yanıtlar!$D12="","",IF(Yanıtlar!$D$3=Yanıtlar!D12,"+","-"))</f>
        <v>+</v>
      </c>
      <c r="E12" s="28" t="str">
        <f>IF(Yanıtlar!$E12="","",IF(Yanıtlar!$E$3=Yanıtlar!E12,"+","-"))</f>
        <v>+</v>
      </c>
      <c r="F12" s="28" t="str">
        <f>IF(Yanıtlar!$F12="","",IF(Yanıtlar!$F$3=Yanıtlar!F12,"+","-"))</f>
        <v>+</v>
      </c>
      <c r="G12" s="28" t="str">
        <f>IF(Yanıtlar!$G12="","",IF(Yanıtlar!$G$3=Yanıtlar!G12,"+","-"))</f>
        <v>+</v>
      </c>
      <c r="H12" s="28" t="str">
        <f>IF(Yanıtlar!$H12="","",IF(Yanıtlar!$H$3=Yanıtlar!H12,"+","-"))</f>
        <v>+</v>
      </c>
      <c r="I12" s="28" t="str">
        <f>IF(Yanıtlar!$I12="","",IF(Yanıtlar!$I$3=Yanıtlar!I12,"+","-"))</f>
        <v>+</v>
      </c>
      <c r="J12" s="28" t="str">
        <f>IF(Yanıtlar!$J12="","",IF(Yanıtlar!$J$3=Yanıtlar!J12,"+","-"))</f>
        <v>+</v>
      </c>
      <c r="K12" s="28" t="str">
        <f>IF(Yanıtlar!$K12="","",IF(Yanıtlar!$K$3=Yanıtlar!K12,"+","-"))</f>
        <v>+</v>
      </c>
      <c r="L12" s="28" t="str">
        <f>IF(Yanıtlar!$L12="","",IF(Yanıtlar!$L$3=Yanıtlar!L12,"+","-"))</f>
        <v>+</v>
      </c>
      <c r="M12" s="20">
        <f ca="1">COUNTIF(C12:INDIRECT(ADDRESS(ROW(),$P$33+2,4)),"+")</f>
        <v>10</v>
      </c>
      <c r="N12" s="20">
        <f ca="1">COUNTIF(C12:INDIRECT(ADDRESS(ROW(),$P$33+2,4)),"-")</f>
        <v>0</v>
      </c>
      <c r="O12" s="30">
        <f t="shared" si="0"/>
        <v>100</v>
      </c>
      <c r="P12" s="39">
        <f t="shared" si="1"/>
        <v>5</v>
      </c>
      <c r="Q12" s="42">
        <f t="shared" si="2"/>
        <v>1</v>
      </c>
    </row>
    <row r="13" spans="1:17" ht="15">
      <c r="A13" s="5">
        <f>IF(Yanıtlar!A13="","",Yanıtlar!A13)</f>
        <v>896</v>
      </c>
      <c r="B13" s="45" t="s">
        <v>30</v>
      </c>
      <c r="C13" s="28" t="str">
        <f>IF(Yanıtlar!$C13="","",IF(Yanıtlar!$C$3=Yanıtlar!C13,"+","-"))</f>
        <v>+</v>
      </c>
      <c r="D13" s="28" t="str">
        <f>IF(Yanıtlar!$D13="","",IF(Yanıtlar!$D$3=Yanıtlar!D13,"+","-"))</f>
        <v>+</v>
      </c>
      <c r="E13" s="28" t="str">
        <f>IF(Yanıtlar!$E13="","",IF(Yanıtlar!$E$3=Yanıtlar!E13,"+","-"))</f>
        <v>+</v>
      </c>
      <c r="F13" s="28" t="str">
        <f>IF(Yanıtlar!$F13="","",IF(Yanıtlar!$F$3=Yanıtlar!F13,"+","-"))</f>
        <v>+</v>
      </c>
      <c r="G13" s="28" t="str">
        <f>IF(Yanıtlar!$G13="","",IF(Yanıtlar!$G$3=Yanıtlar!G13,"+","-"))</f>
        <v>+</v>
      </c>
      <c r="H13" s="28" t="str">
        <f>IF(Yanıtlar!$H13="","",IF(Yanıtlar!$H$3=Yanıtlar!H13,"+","-"))</f>
        <v>+</v>
      </c>
      <c r="I13" s="28" t="str">
        <f>IF(Yanıtlar!$I13="","",IF(Yanıtlar!$I$3=Yanıtlar!I13,"+","-"))</f>
        <v>+</v>
      </c>
      <c r="J13" s="28" t="str">
        <f>IF(Yanıtlar!$J13="","",IF(Yanıtlar!$J$3=Yanıtlar!J13,"+","-"))</f>
        <v>+</v>
      </c>
      <c r="K13" s="28" t="str">
        <f>IF(Yanıtlar!$K13="","",IF(Yanıtlar!$K$3=Yanıtlar!K13,"+","-"))</f>
        <v>+</v>
      </c>
      <c r="L13" s="28" t="str">
        <f>IF(Yanıtlar!$L13="","",IF(Yanıtlar!$L$3=Yanıtlar!L13,"+","-"))</f>
        <v>+</v>
      </c>
      <c r="M13" s="20">
        <f ca="1">COUNTIF(C13:INDIRECT(ADDRESS(ROW(),$P$33+2,4)),"+")</f>
        <v>10</v>
      </c>
      <c r="N13" s="20">
        <f ca="1">COUNTIF(C13:INDIRECT(ADDRESS(ROW(),$P$33+2,4)),"-")</f>
        <v>0</v>
      </c>
      <c r="O13" s="30">
        <f t="shared" si="0"/>
        <v>100</v>
      </c>
      <c r="P13" s="39">
        <f t="shared" si="1"/>
        <v>5</v>
      </c>
      <c r="Q13" s="42">
        <f t="shared" si="2"/>
        <v>1</v>
      </c>
    </row>
    <row r="14" spans="1:17" ht="15">
      <c r="A14" s="5">
        <f>IF(Yanıtlar!A14="","",Yanıtlar!A14)</f>
        <v>898</v>
      </c>
      <c r="B14" s="45" t="s">
        <v>31</v>
      </c>
      <c r="C14" s="28" t="str">
        <f>IF(Yanıtlar!$C14="","",IF(Yanıtlar!$C$3=Yanıtlar!C14,"+","-"))</f>
        <v>+</v>
      </c>
      <c r="D14" s="28" t="str">
        <f>IF(Yanıtlar!$D14="","",IF(Yanıtlar!$D$3=Yanıtlar!D14,"+","-"))</f>
        <v>+</v>
      </c>
      <c r="E14" s="28" t="str">
        <f>IF(Yanıtlar!$E14="","",IF(Yanıtlar!$E$3=Yanıtlar!E14,"+","-"))</f>
        <v>+</v>
      </c>
      <c r="F14" s="28" t="str">
        <f>IF(Yanıtlar!$F14="","",IF(Yanıtlar!$F$3=Yanıtlar!F14,"+","-"))</f>
        <v>-</v>
      </c>
      <c r="G14" s="28" t="str">
        <f>IF(Yanıtlar!$G14="","",IF(Yanıtlar!$G$3=Yanıtlar!G14,"+","-"))</f>
        <v>+</v>
      </c>
      <c r="H14" s="28" t="str">
        <f>IF(Yanıtlar!$H14="","",IF(Yanıtlar!$H$3=Yanıtlar!H14,"+","-"))</f>
        <v>+</v>
      </c>
      <c r="I14" s="28" t="str">
        <f>IF(Yanıtlar!$I14="","",IF(Yanıtlar!$I$3=Yanıtlar!I14,"+","-"))</f>
        <v>+</v>
      </c>
      <c r="J14" s="28" t="str">
        <f>IF(Yanıtlar!$J14="","",IF(Yanıtlar!$J$3=Yanıtlar!J14,"+","-"))</f>
        <v>+</v>
      </c>
      <c r="K14" s="28" t="str">
        <f>IF(Yanıtlar!$K14="","",IF(Yanıtlar!$K$3=Yanıtlar!K14,"+","-"))</f>
        <v>+</v>
      </c>
      <c r="L14" s="28" t="str">
        <f>IF(Yanıtlar!$L14="","",IF(Yanıtlar!$L$3=Yanıtlar!L14,"+","-"))</f>
        <v>+</v>
      </c>
      <c r="M14" s="20">
        <f ca="1">COUNTIF(C14:INDIRECT(ADDRESS(ROW(),$P$33+2,4)),"+")</f>
        <v>9</v>
      </c>
      <c r="N14" s="20">
        <f ca="1">COUNTIF(C14:INDIRECT(ADDRESS(ROW(),$P$33+2,4)),"-")</f>
        <v>1</v>
      </c>
      <c r="O14" s="30">
        <f t="shared" si="0"/>
        <v>90</v>
      </c>
      <c r="P14" s="39">
        <f t="shared" si="1"/>
        <v>5</v>
      </c>
      <c r="Q14" s="42">
        <f t="shared" si="2"/>
        <v>18</v>
      </c>
    </row>
    <row r="15" spans="1:17" ht="15">
      <c r="A15" s="5">
        <f>IF(Yanıtlar!A15="","",Yanıtlar!A15)</f>
        <v>899</v>
      </c>
      <c r="B15" s="45" t="s">
        <v>32</v>
      </c>
      <c r="C15" s="28" t="str">
        <f>IF(Yanıtlar!$C15="","",IF(Yanıtlar!$C$3=Yanıtlar!C15,"+","-"))</f>
        <v>+</v>
      </c>
      <c r="D15" s="28" t="str">
        <f>IF(Yanıtlar!$D15="","",IF(Yanıtlar!$D$3=Yanıtlar!D15,"+","-"))</f>
        <v>+</v>
      </c>
      <c r="E15" s="28" t="str">
        <f>IF(Yanıtlar!$E15="","",IF(Yanıtlar!$E$3=Yanıtlar!E15,"+","-"))</f>
        <v>+</v>
      </c>
      <c r="F15" s="28" t="str">
        <f>IF(Yanıtlar!$F15="","",IF(Yanıtlar!$F$3=Yanıtlar!F15,"+","-"))</f>
        <v>+</v>
      </c>
      <c r="G15" s="28" t="str">
        <f>IF(Yanıtlar!$G15="","",IF(Yanıtlar!$G$3=Yanıtlar!G15,"+","-"))</f>
        <v>+</v>
      </c>
      <c r="H15" s="28" t="str">
        <f>IF(Yanıtlar!$H15="","",IF(Yanıtlar!$H$3=Yanıtlar!H15,"+","-"))</f>
        <v>+</v>
      </c>
      <c r="I15" s="28" t="str">
        <f>IF(Yanıtlar!$I15="","",IF(Yanıtlar!$I$3=Yanıtlar!I15,"+","-"))</f>
        <v>-</v>
      </c>
      <c r="J15" s="28" t="str">
        <f>IF(Yanıtlar!$J15="","",IF(Yanıtlar!$J$3=Yanıtlar!J15,"+","-"))</f>
        <v>+</v>
      </c>
      <c r="K15" s="28" t="str">
        <f>IF(Yanıtlar!$K15="","",IF(Yanıtlar!$K$3=Yanıtlar!K15,"+","-"))</f>
        <v>+</v>
      </c>
      <c r="L15" s="28" t="str">
        <f>IF(Yanıtlar!$L15="","",IF(Yanıtlar!$L$3=Yanıtlar!L15,"+","-"))</f>
        <v>+</v>
      </c>
      <c r="M15" s="20">
        <f ca="1">COUNTIF(C15:INDIRECT(ADDRESS(ROW(),$P$33+2,4)),"+")</f>
        <v>9</v>
      </c>
      <c r="N15" s="20">
        <f ca="1">COUNTIF(C15:INDIRECT(ADDRESS(ROW(),$P$33+2,4)),"-")</f>
        <v>1</v>
      </c>
      <c r="O15" s="30">
        <f t="shared" si="0"/>
        <v>90</v>
      </c>
      <c r="P15" s="39">
        <f t="shared" si="1"/>
        <v>5</v>
      </c>
      <c r="Q15" s="42">
        <f t="shared" si="2"/>
        <v>18</v>
      </c>
    </row>
    <row r="16" spans="1:17" ht="15">
      <c r="A16" s="5">
        <f>IF(Yanıtlar!A16="","",Yanıtlar!A16)</f>
        <v>914</v>
      </c>
      <c r="B16" s="45" t="s">
        <v>33</v>
      </c>
      <c r="C16" s="28" t="str">
        <f>IF(Yanıtlar!$C16="","",IF(Yanıtlar!$C$3=Yanıtlar!C16,"+","-"))</f>
        <v>+</v>
      </c>
      <c r="D16" s="28" t="str">
        <f>IF(Yanıtlar!$D16="","",IF(Yanıtlar!$D$3=Yanıtlar!D16,"+","-"))</f>
        <v>+</v>
      </c>
      <c r="E16" s="28" t="str">
        <f>IF(Yanıtlar!$E16="","",IF(Yanıtlar!$E$3=Yanıtlar!E16,"+","-"))</f>
        <v>+</v>
      </c>
      <c r="F16" s="28" t="str">
        <f>IF(Yanıtlar!$F16="","",IF(Yanıtlar!$F$3=Yanıtlar!F16,"+","-"))</f>
        <v>+</v>
      </c>
      <c r="G16" s="28" t="str">
        <f>IF(Yanıtlar!$G16="","",IF(Yanıtlar!$G$3=Yanıtlar!G16,"+","-"))</f>
        <v>+</v>
      </c>
      <c r="H16" s="28" t="str">
        <f>IF(Yanıtlar!$H16="","",IF(Yanıtlar!$H$3=Yanıtlar!H16,"+","-"))</f>
        <v>+</v>
      </c>
      <c r="I16" s="28" t="str">
        <f>IF(Yanıtlar!$I16="","",IF(Yanıtlar!$I$3=Yanıtlar!I16,"+","-"))</f>
        <v>-</v>
      </c>
      <c r="J16" s="28" t="str">
        <f>IF(Yanıtlar!$J16="","",IF(Yanıtlar!$J$3=Yanıtlar!J16,"+","-"))</f>
        <v>+</v>
      </c>
      <c r="K16" s="28" t="str">
        <f>IF(Yanıtlar!$K16="","",IF(Yanıtlar!$K$3=Yanıtlar!K16,"+","-"))</f>
        <v>-</v>
      </c>
      <c r="L16" s="28" t="str">
        <f>IF(Yanıtlar!$L16="","",IF(Yanıtlar!$L$3=Yanıtlar!L16,"+","-"))</f>
        <v>+</v>
      </c>
      <c r="M16" s="20">
        <f ca="1">COUNTIF(C16:INDIRECT(ADDRESS(ROW(),$P$33+2,4)),"+")</f>
        <v>8</v>
      </c>
      <c r="N16" s="20">
        <f ca="1">COUNTIF(C16:INDIRECT(ADDRESS(ROW(),$P$33+2,4)),"-")</f>
        <v>2</v>
      </c>
      <c r="O16" s="30">
        <f t="shared" si="0"/>
        <v>80</v>
      </c>
      <c r="P16" s="39">
        <f t="shared" si="1"/>
        <v>4</v>
      </c>
      <c r="Q16" s="42">
        <f t="shared" si="2"/>
        <v>22</v>
      </c>
    </row>
    <row r="17" spans="1:17" ht="15">
      <c r="A17" s="5">
        <f>IF(Yanıtlar!A17="","",Yanıtlar!A17)</f>
        <v>917</v>
      </c>
      <c r="B17" s="45" t="s">
        <v>34</v>
      </c>
      <c r="C17" s="28" t="str">
        <f>IF(Yanıtlar!$C17="","",IF(Yanıtlar!$C$3=Yanıtlar!C17,"+","-"))</f>
        <v>+</v>
      </c>
      <c r="D17" s="28" t="str">
        <f>IF(Yanıtlar!$D17="","",IF(Yanıtlar!$D$3=Yanıtlar!D17,"+","-"))</f>
        <v>+</v>
      </c>
      <c r="E17" s="28" t="str">
        <f>IF(Yanıtlar!$E17="","",IF(Yanıtlar!$E$3=Yanıtlar!E17,"+","-"))</f>
        <v>+</v>
      </c>
      <c r="F17" s="28" t="str">
        <f>IF(Yanıtlar!$F17="","",IF(Yanıtlar!$F$3=Yanıtlar!F17,"+","-"))</f>
        <v>+</v>
      </c>
      <c r="G17" s="28" t="str">
        <f>IF(Yanıtlar!$G17="","",IF(Yanıtlar!$G$3=Yanıtlar!G17,"+","-"))</f>
        <v>+</v>
      </c>
      <c r="H17" s="28" t="str">
        <f>IF(Yanıtlar!$H17="","",IF(Yanıtlar!$H$3=Yanıtlar!H17,"+","-"))</f>
        <v>+</v>
      </c>
      <c r="I17" s="28" t="str">
        <f>IF(Yanıtlar!$I17="","",IF(Yanıtlar!$I$3=Yanıtlar!I17,"+","-"))</f>
        <v>-</v>
      </c>
      <c r="J17" s="28" t="str">
        <f>IF(Yanıtlar!$J17="","",IF(Yanıtlar!$J$3=Yanıtlar!J17,"+","-"))</f>
        <v>+</v>
      </c>
      <c r="K17" s="28" t="str">
        <f>IF(Yanıtlar!$K17="","",IF(Yanıtlar!$K$3=Yanıtlar!K17,"+","-"))</f>
        <v>+</v>
      </c>
      <c r="L17" s="28" t="str">
        <f>IF(Yanıtlar!$L17="","",IF(Yanıtlar!$L$3=Yanıtlar!L17,"+","-"))</f>
        <v>+</v>
      </c>
      <c r="M17" s="20">
        <f ca="1">COUNTIF(C17:INDIRECT(ADDRESS(ROW(),$P$33+2,4)),"+")</f>
        <v>9</v>
      </c>
      <c r="N17" s="20">
        <f ca="1">COUNTIF(C17:INDIRECT(ADDRESS(ROW(),$P$33+2,4)),"-")</f>
        <v>1</v>
      </c>
      <c r="O17" s="30">
        <f t="shared" si="0"/>
        <v>90</v>
      </c>
      <c r="P17" s="39">
        <f t="shared" si="1"/>
        <v>5</v>
      </c>
      <c r="Q17" s="42">
        <f t="shared" si="2"/>
        <v>18</v>
      </c>
    </row>
    <row r="18" spans="1:17" ht="15">
      <c r="A18" s="5">
        <f>IF(Yanıtlar!A18="","",Yanıtlar!A18)</f>
        <v>924</v>
      </c>
      <c r="B18" s="45" t="s">
        <v>35</v>
      </c>
      <c r="C18" s="28" t="str">
        <f>IF(Yanıtlar!$C18="","",IF(Yanıtlar!$C$3=Yanıtlar!C18,"+","-"))</f>
        <v>+</v>
      </c>
      <c r="D18" s="28" t="str">
        <f>IF(Yanıtlar!$D18="","",IF(Yanıtlar!$D$3=Yanıtlar!D18,"+","-"))</f>
        <v>+</v>
      </c>
      <c r="E18" s="28" t="str">
        <f>IF(Yanıtlar!$E18="","",IF(Yanıtlar!$E$3=Yanıtlar!E18,"+","-"))</f>
        <v>+</v>
      </c>
      <c r="F18" s="28" t="str">
        <f>IF(Yanıtlar!$F18="","",IF(Yanıtlar!$F$3=Yanıtlar!F18,"+","-"))</f>
        <v>+</v>
      </c>
      <c r="G18" s="28" t="str">
        <f>IF(Yanıtlar!$G18="","",IF(Yanıtlar!$G$3=Yanıtlar!G18,"+","-"))</f>
        <v>+</v>
      </c>
      <c r="H18" s="28" t="str">
        <f>IF(Yanıtlar!$H18="","",IF(Yanıtlar!$H$3=Yanıtlar!H18,"+","-"))</f>
        <v>+</v>
      </c>
      <c r="I18" s="28" t="str">
        <f>IF(Yanıtlar!$I18="","",IF(Yanıtlar!$I$3=Yanıtlar!I18,"+","-"))</f>
        <v>+</v>
      </c>
      <c r="J18" s="28" t="str">
        <f>IF(Yanıtlar!$J18="","",IF(Yanıtlar!$J$3=Yanıtlar!J18,"+","-"))</f>
        <v>+</v>
      </c>
      <c r="K18" s="28" t="str">
        <f>IF(Yanıtlar!$K18="","",IF(Yanıtlar!$K$3=Yanıtlar!K18,"+","-"))</f>
        <v>+</v>
      </c>
      <c r="L18" s="28" t="str">
        <f>IF(Yanıtlar!$L18="","",IF(Yanıtlar!$L$3=Yanıtlar!L18,"+","-"))</f>
        <v>+</v>
      </c>
      <c r="M18" s="20">
        <f ca="1">COUNTIF(C18:INDIRECT(ADDRESS(ROW(),$P$33+2,4)),"+")</f>
        <v>10</v>
      </c>
      <c r="N18" s="20">
        <f ca="1">COUNTIF(C18:INDIRECT(ADDRESS(ROW(),$P$33+2,4)),"-")</f>
        <v>0</v>
      </c>
      <c r="O18" s="30">
        <f t="shared" si="0"/>
        <v>100</v>
      </c>
      <c r="P18" s="39">
        <f t="shared" si="1"/>
        <v>5</v>
      </c>
      <c r="Q18" s="42">
        <f t="shared" si="2"/>
        <v>1</v>
      </c>
    </row>
    <row r="19" spans="1:17" ht="15">
      <c r="A19" s="5">
        <f>IF(Yanıtlar!A19="","",Yanıtlar!A19)</f>
        <v>927</v>
      </c>
      <c r="B19" s="45" t="s">
        <v>36</v>
      </c>
      <c r="C19" s="28" t="str">
        <f>IF(Yanıtlar!$C19="","",IF(Yanıtlar!$C$3=Yanıtlar!C19,"+","-"))</f>
        <v>+</v>
      </c>
      <c r="D19" s="28" t="str">
        <f>IF(Yanıtlar!$D19="","",IF(Yanıtlar!$D$3=Yanıtlar!D19,"+","-"))</f>
        <v>+</v>
      </c>
      <c r="E19" s="28" t="str">
        <f>IF(Yanıtlar!$E19="","",IF(Yanıtlar!$E$3=Yanıtlar!E19,"+","-"))</f>
        <v>+</v>
      </c>
      <c r="F19" s="28" t="str">
        <f>IF(Yanıtlar!$F19="","",IF(Yanıtlar!$F$3=Yanıtlar!F19,"+","-"))</f>
        <v>+</v>
      </c>
      <c r="G19" s="28" t="str">
        <f>IF(Yanıtlar!$G19="","",IF(Yanıtlar!$G$3=Yanıtlar!G19,"+","-"))</f>
        <v>+</v>
      </c>
      <c r="H19" s="28" t="str">
        <f>IF(Yanıtlar!$H19="","",IF(Yanıtlar!$H$3=Yanıtlar!H19,"+","-"))</f>
        <v>+</v>
      </c>
      <c r="I19" s="28" t="str">
        <f>IF(Yanıtlar!$I19="","",IF(Yanıtlar!$I$3=Yanıtlar!I19,"+","-"))</f>
        <v>-</v>
      </c>
      <c r="J19" s="28" t="str">
        <f>IF(Yanıtlar!$J19="","",IF(Yanıtlar!$J$3=Yanıtlar!J19,"+","-"))</f>
        <v>+</v>
      </c>
      <c r="K19" s="28" t="str">
        <f>IF(Yanıtlar!$K19="","",IF(Yanıtlar!$K$3=Yanıtlar!K19,"+","-"))</f>
        <v>-</v>
      </c>
      <c r="L19" s="28" t="str">
        <f>IF(Yanıtlar!$L19="","",IF(Yanıtlar!$L$3=Yanıtlar!L19,"+","-"))</f>
        <v>+</v>
      </c>
      <c r="M19" s="20">
        <f ca="1">COUNTIF(C19:INDIRECT(ADDRESS(ROW(),$P$33+2,4)),"+")</f>
        <v>8</v>
      </c>
      <c r="N19" s="20">
        <f ca="1">COUNTIF(C19:INDIRECT(ADDRESS(ROW(),$P$33+2,4)),"-")</f>
        <v>2</v>
      </c>
      <c r="O19" s="30">
        <f t="shared" si="0"/>
        <v>80</v>
      </c>
      <c r="P19" s="39">
        <f t="shared" si="1"/>
        <v>4</v>
      </c>
      <c r="Q19" s="42">
        <f t="shared" si="2"/>
        <v>22</v>
      </c>
    </row>
    <row r="20" spans="1:17" ht="15">
      <c r="A20" s="5">
        <f>IF(Yanıtlar!A20="","",Yanıtlar!A20)</f>
        <v>930</v>
      </c>
      <c r="B20" s="45" t="s">
        <v>37</v>
      </c>
      <c r="C20" s="28" t="str">
        <f>IF(Yanıtlar!$C20="","",IF(Yanıtlar!$C$3=Yanıtlar!C20,"+","-"))</f>
        <v>+</v>
      </c>
      <c r="D20" s="28" t="str">
        <f>IF(Yanıtlar!$D20="","",IF(Yanıtlar!$D$3=Yanıtlar!D20,"+","-"))</f>
        <v>+</v>
      </c>
      <c r="E20" s="28" t="str">
        <f>IF(Yanıtlar!$E20="","",IF(Yanıtlar!$E$3=Yanıtlar!E20,"+","-"))</f>
        <v>+</v>
      </c>
      <c r="F20" s="28" t="str">
        <f>IF(Yanıtlar!$F20="","",IF(Yanıtlar!$F$3=Yanıtlar!F20,"+","-"))</f>
        <v>+</v>
      </c>
      <c r="G20" s="28" t="str">
        <f>IF(Yanıtlar!$G20="","",IF(Yanıtlar!$G$3=Yanıtlar!G20,"+","-"))</f>
        <v>+</v>
      </c>
      <c r="H20" s="28" t="str">
        <f>IF(Yanıtlar!$H20="","",IF(Yanıtlar!$H$3=Yanıtlar!H20,"+","-"))</f>
        <v>+</v>
      </c>
      <c r="I20" s="28" t="str">
        <f>IF(Yanıtlar!$I20="","",IF(Yanıtlar!$I$3=Yanıtlar!I20,"+","-"))</f>
        <v>+</v>
      </c>
      <c r="J20" s="28" t="str">
        <f>IF(Yanıtlar!$J20="","",IF(Yanıtlar!$J$3=Yanıtlar!J20,"+","-"))</f>
        <v>+</v>
      </c>
      <c r="K20" s="28" t="str">
        <f>IF(Yanıtlar!$K20="","",IF(Yanıtlar!$K$3=Yanıtlar!K20,"+","-"))</f>
        <v>+</v>
      </c>
      <c r="L20" s="28" t="str">
        <f>IF(Yanıtlar!$L20="","",IF(Yanıtlar!$L$3=Yanıtlar!L20,"+","-"))</f>
        <v>+</v>
      </c>
      <c r="M20" s="20">
        <f ca="1">COUNTIF(C20:INDIRECT(ADDRESS(ROW(),$P$33+2,4)),"+")</f>
        <v>10</v>
      </c>
      <c r="N20" s="20">
        <f ca="1">COUNTIF(C20:INDIRECT(ADDRESS(ROW(),$P$33+2,4)),"-")</f>
        <v>0</v>
      </c>
      <c r="O20" s="30">
        <f t="shared" si="0"/>
        <v>100</v>
      </c>
      <c r="P20" s="39">
        <f t="shared" si="1"/>
        <v>5</v>
      </c>
      <c r="Q20" s="42">
        <f t="shared" si="2"/>
        <v>1</v>
      </c>
    </row>
    <row r="21" spans="1:17" ht="15">
      <c r="A21" s="5">
        <f>IF(Yanıtlar!A21="","",Yanıtlar!A21)</f>
        <v>935</v>
      </c>
      <c r="B21" s="46" t="s">
        <v>38</v>
      </c>
      <c r="C21" s="28" t="str">
        <f>IF(Yanıtlar!$C21="","",IF(Yanıtlar!$C$3=Yanıtlar!C21,"+","-"))</f>
        <v>+</v>
      </c>
      <c r="D21" s="28" t="str">
        <f>IF(Yanıtlar!$D21="","",IF(Yanıtlar!$D$3=Yanıtlar!D21,"+","-"))</f>
        <v>+</v>
      </c>
      <c r="E21" s="28" t="str">
        <f>IF(Yanıtlar!$E21="","",IF(Yanıtlar!$E$3=Yanıtlar!E21,"+","-"))</f>
        <v>+</v>
      </c>
      <c r="F21" s="28" t="str">
        <f>IF(Yanıtlar!$F21="","",IF(Yanıtlar!$F$3=Yanıtlar!F21,"+","-"))</f>
        <v>+</v>
      </c>
      <c r="G21" s="28" t="str">
        <f>IF(Yanıtlar!$G21="","",IF(Yanıtlar!$G$3=Yanıtlar!G21,"+","-"))</f>
        <v>+</v>
      </c>
      <c r="H21" s="28" t="str">
        <f>IF(Yanıtlar!$H21="","",IF(Yanıtlar!$H$3=Yanıtlar!H21,"+","-"))</f>
        <v>+</v>
      </c>
      <c r="I21" s="28" t="str">
        <f>IF(Yanıtlar!$I21="","",IF(Yanıtlar!$I$3=Yanıtlar!I21,"+","-"))</f>
        <v>+</v>
      </c>
      <c r="J21" s="28" t="str">
        <f>IF(Yanıtlar!$J21="","",IF(Yanıtlar!$J$3=Yanıtlar!J21,"+","-"))</f>
        <v>+</v>
      </c>
      <c r="K21" s="28" t="str">
        <f>IF(Yanıtlar!$K21="","",IF(Yanıtlar!$K$3=Yanıtlar!K21,"+","-"))</f>
        <v>+</v>
      </c>
      <c r="L21" s="28" t="str">
        <f>IF(Yanıtlar!$L21="","",IF(Yanıtlar!$L$3=Yanıtlar!L21,"+","-"))</f>
        <v>+</v>
      </c>
      <c r="M21" s="20">
        <f ca="1">COUNTIF(C21:INDIRECT(ADDRESS(ROW(),$P$33+2,4)),"+")</f>
        <v>10</v>
      </c>
      <c r="N21" s="20">
        <f ca="1">COUNTIF(C21:INDIRECT(ADDRESS(ROW(),$P$33+2,4)),"-")</f>
        <v>0</v>
      </c>
      <c r="O21" s="30">
        <f t="shared" si="0"/>
        <v>100</v>
      </c>
      <c r="P21" s="39">
        <f t="shared" si="1"/>
        <v>5</v>
      </c>
      <c r="Q21" s="42">
        <f t="shared" si="2"/>
        <v>1</v>
      </c>
    </row>
    <row r="22" spans="1:17" ht="15">
      <c r="A22" s="5">
        <f>IF(Yanıtlar!A22="","",Yanıtlar!A22)</f>
        <v>945</v>
      </c>
      <c r="B22" s="45" t="s">
        <v>39</v>
      </c>
      <c r="C22" s="28" t="str">
        <f>IF(Yanıtlar!$C22="","",IF(Yanıtlar!$C$3=Yanıtlar!C22,"+","-"))</f>
        <v>+</v>
      </c>
      <c r="D22" s="28" t="str">
        <f>IF(Yanıtlar!$D22="","",IF(Yanıtlar!$D$3=Yanıtlar!D22,"+","-"))</f>
        <v>+</v>
      </c>
      <c r="E22" s="28" t="str">
        <f>IF(Yanıtlar!$E22="","",IF(Yanıtlar!$E$3=Yanıtlar!E22,"+","-"))</f>
        <v>+</v>
      </c>
      <c r="F22" s="28" t="str">
        <f>IF(Yanıtlar!$F22="","",IF(Yanıtlar!$F$3=Yanıtlar!F22,"+","-"))</f>
        <v>+</v>
      </c>
      <c r="G22" s="28" t="str">
        <f>IF(Yanıtlar!$G22="","",IF(Yanıtlar!$G$3=Yanıtlar!G22,"+","-"))</f>
        <v>+</v>
      </c>
      <c r="H22" s="28" t="str">
        <f>IF(Yanıtlar!$H22="","",IF(Yanıtlar!$H$3=Yanıtlar!H22,"+","-"))</f>
        <v>+</v>
      </c>
      <c r="I22" s="28" t="str">
        <f>IF(Yanıtlar!$I22="","",IF(Yanıtlar!$I$3=Yanıtlar!I22,"+","-"))</f>
        <v>+</v>
      </c>
      <c r="J22" s="28" t="str">
        <f>IF(Yanıtlar!$J22="","",IF(Yanıtlar!$J$3=Yanıtlar!J22,"+","-"))</f>
        <v>+</v>
      </c>
      <c r="K22" s="28" t="str">
        <f>IF(Yanıtlar!$K22="","",IF(Yanıtlar!$K$3=Yanıtlar!K22,"+","-"))</f>
        <v>+</v>
      </c>
      <c r="L22" s="28" t="str">
        <f>IF(Yanıtlar!$L22="","",IF(Yanıtlar!$L$3=Yanıtlar!L22,"+","-"))</f>
        <v>+</v>
      </c>
      <c r="M22" s="20">
        <f ca="1">COUNTIF(C22:INDIRECT(ADDRESS(ROW(),$P$33+2,4)),"+")</f>
        <v>10</v>
      </c>
      <c r="N22" s="20">
        <f ca="1">COUNTIF(C22:INDIRECT(ADDRESS(ROW(),$P$33+2,4)),"-")</f>
        <v>0</v>
      </c>
      <c r="O22" s="30">
        <f t="shared" si="0"/>
        <v>100</v>
      </c>
      <c r="P22" s="39">
        <f t="shared" si="1"/>
        <v>5</v>
      </c>
      <c r="Q22" s="42">
        <f t="shared" si="2"/>
        <v>1</v>
      </c>
    </row>
    <row r="23" spans="1:17" ht="15">
      <c r="A23" s="5">
        <f>IF(Yanıtlar!A23="","",Yanıtlar!A23)</f>
        <v>954</v>
      </c>
      <c r="B23" s="45" t="s">
        <v>40</v>
      </c>
      <c r="C23" s="28" t="str">
        <f>IF(Yanıtlar!$C23="","",IF(Yanıtlar!$C$3=Yanıtlar!C23,"+","-"))</f>
        <v>+</v>
      </c>
      <c r="D23" s="28" t="str">
        <f>IF(Yanıtlar!$D23="","",IF(Yanıtlar!$D$3=Yanıtlar!D23,"+","-"))</f>
        <v>+</v>
      </c>
      <c r="E23" s="28" t="str">
        <f>IF(Yanıtlar!$E23="","",IF(Yanıtlar!$E$3=Yanıtlar!E23,"+","-"))</f>
        <v>+</v>
      </c>
      <c r="F23" s="28" t="str">
        <f>IF(Yanıtlar!$F23="","",IF(Yanıtlar!$F$3=Yanıtlar!F23,"+","-"))</f>
        <v>-</v>
      </c>
      <c r="G23" s="28" t="str">
        <f>IF(Yanıtlar!$G23="","",IF(Yanıtlar!$G$3=Yanıtlar!G23,"+","-"))</f>
        <v>+</v>
      </c>
      <c r="H23" s="28" t="str">
        <f>IF(Yanıtlar!$H23="","",IF(Yanıtlar!$H$3=Yanıtlar!H23,"+","-"))</f>
        <v>+</v>
      </c>
      <c r="I23" s="28" t="str">
        <f>IF(Yanıtlar!$I23="","",IF(Yanıtlar!$I$3=Yanıtlar!I23,"+","-"))</f>
        <v>+</v>
      </c>
      <c r="J23" s="28" t="str">
        <f>IF(Yanıtlar!$J23="","",IF(Yanıtlar!$J$3=Yanıtlar!J23,"+","-"))</f>
        <v>+</v>
      </c>
      <c r="K23" s="28" t="str">
        <f>IF(Yanıtlar!$K23="","",IF(Yanıtlar!$K$3=Yanıtlar!K23,"+","-"))</f>
        <v>+</v>
      </c>
      <c r="L23" s="28" t="str">
        <f>IF(Yanıtlar!$L23="","",IF(Yanıtlar!$L$3=Yanıtlar!L23,"+","-"))</f>
        <v>+</v>
      </c>
      <c r="M23" s="20">
        <f ca="1">COUNTIF(C23:INDIRECT(ADDRESS(ROW(),$P$33+2,4)),"+")</f>
        <v>9</v>
      </c>
      <c r="N23" s="20">
        <f ca="1">COUNTIF(C23:INDIRECT(ADDRESS(ROW(),$P$33+2,4)),"-")</f>
        <v>1</v>
      </c>
      <c r="O23" s="30">
        <f t="shared" si="0"/>
        <v>90</v>
      </c>
      <c r="P23" s="39">
        <f t="shared" si="1"/>
        <v>5</v>
      </c>
      <c r="Q23" s="42">
        <f t="shared" si="2"/>
        <v>18</v>
      </c>
    </row>
    <row r="24" spans="1:17" ht="15">
      <c r="A24" s="5">
        <f>IF(Yanıtlar!A24="","",Yanıtlar!A24)</f>
        <v>955</v>
      </c>
      <c r="B24" s="45" t="s">
        <v>41</v>
      </c>
      <c r="C24" s="28" t="str">
        <f>IF(Yanıtlar!$C24="","",IF(Yanıtlar!$C$3=Yanıtlar!C24,"+","-"))</f>
        <v>+</v>
      </c>
      <c r="D24" s="28" t="str">
        <f>IF(Yanıtlar!$D24="","",IF(Yanıtlar!$D$3=Yanıtlar!D24,"+","-"))</f>
        <v>+</v>
      </c>
      <c r="E24" s="28" t="str">
        <f>IF(Yanıtlar!$E24="","",IF(Yanıtlar!$E$3=Yanıtlar!E24,"+","-"))</f>
        <v>+</v>
      </c>
      <c r="F24" s="28" t="str">
        <f>IF(Yanıtlar!$F24="","",IF(Yanıtlar!$F$3=Yanıtlar!F24,"+","-"))</f>
        <v>+</v>
      </c>
      <c r="G24" s="28" t="str">
        <f>IF(Yanıtlar!$G24="","",IF(Yanıtlar!$G$3=Yanıtlar!G24,"+","-"))</f>
        <v>+</v>
      </c>
      <c r="H24" s="28" t="str">
        <f>IF(Yanıtlar!$H24="","",IF(Yanıtlar!$H$3=Yanıtlar!H24,"+","-"))</f>
        <v>+</v>
      </c>
      <c r="I24" s="28" t="str">
        <f>IF(Yanıtlar!$I24="","",IF(Yanıtlar!$I$3=Yanıtlar!I24,"+","-"))</f>
        <v>+</v>
      </c>
      <c r="J24" s="28" t="str">
        <f>IF(Yanıtlar!$J24="","",IF(Yanıtlar!$J$3=Yanıtlar!J24,"+","-"))</f>
        <v>+</v>
      </c>
      <c r="K24" s="28" t="str">
        <f>IF(Yanıtlar!$K24="","",IF(Yanıtlar!$K$3=Yanıtlar!K24,"+","-"))</f>
        <v>+</v>
      </c>
      <c r="L24" s="28" t="str">
        <f>IF(Yanıtlar!$L24="","",IF(Yanıtlar!$L$3=Yanıtlar!L24,"+","-"))</f>
        <v>+</v>
      </c>
      <c r="M24" s="20">
        <f ca="1">COUNTIF(C24:INDIRECT(ADDRESS(ROW(),$P$33+2,4)),"+")</f>
        <v>10</v>
      </c>
      <c r="N24" s="20">
        <f ca="1">COUNTIF(C24:INDIRECT(ADDRESS(ROW(),$P$33+2,4)),"-")</f>
        <v>0</v>
      </c>
      <c r="O24" s="30">
        <f t="shared" si="0"/>
        <v>100</v>
      </c>
      <c r="P24" s="39">
        <f t="shared" si="1"/>
        <v>5</v>
      </c>
      <c r="Q24" s="42">
        <f t="shared" si="2"/>
        <v>1</v>
      </c>
    </row>
    <row r="25" spans="1:17" ht="15">
      <c r="A25" s="5">
        <f>IF(Yanıtlar!A25="","",Yanıtlar!A25)</f>
        <v>956</v>
      </c>
      <c r="B25" s="45" t="s">
        <v>42</v>
      </c>
      <c r="C25" s="28" t="str">
        <f>IF(Yanıtlar!$C25="","",IF(Yanıtlar!$C$3=Yanıtlar!C25,"+","-"))</f>
        <v>+</v>
      </c>
      <c r="D25" s="28" t="str">
        <f>IF(Yanıtlar!$D25="","",IF(Yanıtlar!$D$3=Yanıtlar!D25,"+","-"))</f>
        <v>+</v>
      </c>
      <c r="E25" s="28" t="str">
        <f>IF(Yanıtlar!$E25="","",IF(Yanıtlar!$E$3=Yanıtlar!E25,"+","-"))</f>
        <v>+</v>
      </c>
      <c r="F25" s="28" t="str">
        <f>IF(Yanıtlar!$F25="","",IF(Yanıtlar!$F$3=Yanıtlar!F25,"+","-"))</f>
        <v>+</v>
      </c>
      <c r="G25" s="28" t="str">
        <f>IF(Yanıtlar!$G25="","",IF(Yanıtlar!$G$3=Yanıtlar!G25,"+","-"))</f>
        <v>+</v>
      </c>
      <c r="H25" s="28" t="str">
        <f>IF(Yanıtlar!$H25="","",IF(Yanıtlar!$H$3=Yanıtlar!H25,"+","-"))</f>
        <v>+</v>
      </c>
      <c r="I25" s="28" t="str">
        <f>IF(Yanıtlar!$I25="","",IF(Yanıtlar!$I$3=Yanıtlar!I25,"+","-"))</f>
        <v>+</v>
      </c>
      <c r="J25" s="28" t="str">
        <f>IF(Yanıtlar!$J25="","",IF(Yanıtlar!$J$3=Yanıtlar!J25,"+","-"))</f>
        <v>+</v>
      </c>
      <c r="K25" s="28" t="str">
        <f>IF(Yanıtlar!$K25="","",IF(Yanıtlar!$K$3=Yanıtlar!K25,"+","-"))</f>
        <v>+</v>
      </c>
      <c r="L25" s="28" t="str">
        <f>IF(Yanıtlar!$L25="","",IF(Yanıtlar!$L$3=Yanıtlar!L25,"+","-"))</f>
        <v>+</v>
      </c>
      <c r="M25" s="20">
        <f ca="1">COUNTIF(C25:INDIRECT(ADDRESS(ROW(),$P$33+2,4)),"+")</f>
        <v>10</v>
      </c>
      <c r="N25" s="20">
        <f ca="1">COUNTIF(C25:INDIRECT(ADDRESS(ROW(),$P$33+2,4)),"-")</f>
        <v>0</v>
      </c>
      <c r="O25" s="30">
        <f t="shared" si="0"/>
        <v>100</v>
      </c>
      <c r="P25" s="39">
        <f t="shared" si="1"/>
        <v>5</v>
      </c>
      <c r="Q25" s="42">
        <f t="shared" si="2"/>
        <v>1</v>
      </c>
    </row>
    <row r="26" spans="1:17" ht="15">
      <c r="A26" s="5">
        <f>IF(Yanıtlar!A26="","",Yanıtlar!A26)</f>
        <v>964</v>
      </c>
      <c r="B26" s="46" t="s">
        <v>43</v>
      </c>
      <c r="C26" s="28" t="str">
        <f>IF(Yanıtlar!$C26="","",IF(Yanıtlar!$C$3=Yanıtlar!C26,"+","-"))</f>
        <v>+</v>
      </c>
      <c r="D26" s="28" t="str">
        <f>IF(Yanıtlar!$D26="","",IF(Yanıtlar!$D$3=Yanıtlar!D26,"+","-"))</f>
        <v>+</v>
      </c>
      <c r="E26" s="28" t="str">
        <f>IF(Yanıtlar!$E26="","",IF(Yanıtlar!$E$3=Yanıtlar!E26,"+","-"))</f>
        <v>+</v>
      </c>
      <c r="F26" s="28" t="str">
        <f>IF(Yanıtlar!$F26="","",IF(Yanıtlar!$F$3=Yanıtlar!F26,"+","-"))</f>
        <v>+</v>
      </c>
      <c r="G26" s="28" t="str">
        <f>IF(Yanıtlar!$G26="","",IF(Yanıtlar!$G$3=Yanıtlar!G26,"+","-"))</f>
        <v>+</v>
      </c>
      <c r="H26" s="28" t="str">
        <f>IF(Yanıtlar!$H26="","",IF(Yanıtlar!$H$3=Yanıtlar!H26,"+","-"))</f>
        <v>+</v>
      </c>
      <c r="I26" s="28" t="str">
        <f>IF(Yanıtlar!$I26="","",IF(Yanıtlar!$I$3=Yanıtlar!I26,"+","-"))</f>
        <v>+</v>
      </c>
      <c r="J26" s="28" t="str">
        <f>IF(Yanıtlar!$J26="","",IF(Yanıtlar!$J$3=Yanıtlar!J26,"+","-"))</f>
        <v>+</v>
      </c>
      <c r="K26" s="28" t="str">
        <f>IF(Yanıtlar!$K26="","",IF(Yanıtlar!$K$3=Yanıtlar!K26,"+","-"))</f>
        <v>+</v>
      </c>
      <c r="L26" s="28" t="str">
        <f>IF(Yanıtlar!$L26="","",IF(Yanıtlar!$L$3=Yanıtlar!L26,"+","-"))</f>
        <v>+</v>
      </c>
      <c r="M26" s="20">
        <f ca="1">COUNTIF(C26:INDIRECT(ADDRESS(ROW(),$P$33+2,4)),"+")</f>
        <v>10</v>
      </c>
      <c r="N26" s="20">
        <f ca="1">COUNTIF(C26:INDIRECT(ADDRESS(ROW(),$P$33+2,4)),"-")</f>
        <v>0</v>
      </c>
      <c r="O26" s="30">
        <f t="shared" si="0"/>
        <v>100</v>
      </c>
      <c r="P26" s="39">
        <f t="shared" si="1"/>
        <v>5</v>
      </c>
      <c r="Q26" s="42">
        <f t="shared" si="2"/>
        <v>1</v>
      </c>
    </row>
    <row r="27" spans="1:17" ht="15.75" thickBot="1">
      <c r="A27" s="5">
        <f>IF(Yanıtlar!A27="","",Yanıtlar!A27)</f>
        <v>913</v>
      </c>
      <c r="B27" s="45" t="s">
        <v>48</v>
      </c>
      <c r="C27" s="28" t="str">
        <f>IF(Yanıtlar!$C27="","",IF(Yanıtlar!$C$3=Yanıtlar!C27,"+","-"))</f>
        <v>+</v>
      </c>
      <c r="D27" s="28" t="str">
        <f>IF(Yanıtlar!$D27="","",IF(Yanıtlar!$D$3=Yanıtlar!D27,"+","-"))</f>
        <v>+</v>
      </c>
      <c r="E27" s="28" t="str">
        <f>IF(Yanıtlar!$E27="","",IF(Yanıtlar!$E$3=Yanıtlar!E27,"+","-"))</f>
        <v>+</v>
      </c>
      <c r="F27" s="28" t="str">
        <f>IF(Yanıtlar!$F27="","",IF(Yanıtlar!$F$3=Yanıtlar!F27,"+","-"))</f>
        <v>+</v>
      </c>
      <c r="G27" s="28" t="str">
        <f>IF(Yanıtlar!$G27="","",IF(Yanıtlar!$G$3=Yanıtlar!G27,"+","-"))</f>
        <v>+</v>
      </c>
      <c r="H27" s="28" t="str">
        <f>IF(Yanıtlar!$H27="","",IF(Yanıtlar!$H$3=Yanıtlar!H27,"+","-"))</f>
        <v>+</v>
      </c>
      <c r="I27" s="28" t="str">
        <f>IF(Yanıtlar!$I27="","",IF(Yanıtlar!$I$3=Yanıtlar!I27,"+","-"))</f>
        <v>+</v>
      </c>
      <c r="J27" s="28" t="str">
        <f>IF(Yanıtlar!$J27="","",IF(Yanıtlar!$J$3=Yanıtlar!J27,"+","-"))</f>
        <v>+</v>
      </c>
      <c r="K27" s="28" t="str">
        <f>IF(Yanıtlar!$K27="","",IF(Yanıtlar!$K$3=Yanıtlar!K27,"+","-"))</f>
        <v>+</v>
      </c>
      <c r="L27" s="28" t="str">
        <f>IF(Yanıtlar!$L27="","",IF(Yanıtlar!$L$3=Yanıtlar!L27,"+","-"))</f>
        <v>+</v>
      </c>
      <c r="M27" s="20">
        <f ca="1">COUNTIF(C27:INDIRECT(ADDRESS(ROW(),$P$33+2,4)),"+")</f>
        <v>10</v>
      </c>
      <c r="N27" s="20">
        <f ca="1">COUNTIF(C27:INDIRECT(ADDRESS(ROW(),$P$33+2,4)),"-")</f>
        <v>0</v>
      </c>
      <c r="O27" s="30">
        <f t="shared" si="0"/>
        <v>100</v>
      </c>
      <c r="P27" s="39">
        <f t="shared" si="1"/>
        <v>5</v>
      </c>
      <c r="Q27" s="42">
        <f t="shared" si="2"/>
        <v>1</v>
      </c>
    </row>
    <row r="28" spans="1:17" ht="12.75">
      <c r="A28" s="61" t="s">
        <v>6</v>
      </c>
      <c r="B28" s="62"/>
      <c r="C28" s="22">
        <f aca="true" t="shared" si="3" ref="C28:L28">COUNTIF(C4:C27,"+")</f>
        <v>24</v>
      </c>
      <c r="D28" s="7">
        <f t="shared" si="3"/>
        <v>24</v>
      </c>
      <c r="E28" s="7">
        <f t="shared" si="3"/>
        <v>24</v>
      </c>
      <c r="F28" s="7">
        <f t="shared" si="3"/>
        <v>21</v>
      </c>
      <c r="G28" s="7">
        <f t="shared" si="3"/>
        <v>24</v>
      </c>
      <c r="H28" s="7">
        <f t="shared" si="3"/>
        <v>24</v>
      </c>
      <c r="I28" s="7">
        <f t="shared" si="3"/>
        <v>20</v>
      </c>
      <c r="J28" s="7">
        <f t="shared" si="3"/>
        <v>24</v>
      </c>
      <c r="K28" s="7">
        <f t="shared" si="3"/>
        <v>21</v>
      </c>
      <c r="L28" s="7">
        <f t="shared" si="3"/>
        <v>24</v>
      </c>
      <c r="M28" s="65">
        <f>SUM(M4:M27)/P31</f>
        <v>9.583333333333334</v>
      </c>
      <c r="N28" s="94">
        <f>SUM(N4:N27)/P31</f>
        <v>0.4166666666666667</v>
      </c>
      <c r="O28" s="92">
        <f>(100/P33)*M28</f>
        <v>95.83333333333334</v>
      </c>
      <c r="P28" s="88">
        <f>IF(O28=0,"",(IF(O28&gt;=85,5,IF(O28&gt;=70,4,IF(O28&gt;=55,3,IF(O28&gt;=45,2,1))))))</f>
        <v>5</v>
      </c>
      <c r="Q28" s="1"/>
    </row>
    <row r="29" spans="1:17" ht="13.5" thickBot="1">
      <c r="A29" s="63" t="s">
        <v>5</v>
      </c>
      <c r="B29" s="64"/>
      <c r="C29" s="23">
        <f aca="true" t="shared" si="4" ref="C29:L29">COUNTIF(C4:C27,"-")</f>
        <v>0</v>
      </c>
      <c r="D29" s="9">
        <f t="shared" si="4"/>
        <v>0</v>
      </c>
      <c r="E29" s="9">
        <f t="shared" si="4"/>
        <v>0</v>
      </c>
      <c r="F29" s="9">
        <f t="shared" si="4"/>
        <v>3</v>
      </c>
      <c r="G29" s="9">
        <f t="shared" si="4"/>
        <v>0</v>
      </c>
      <c r="H29" s="9">
        <f t="shared" si="4"/>
        <v>0</v>
      </c>
      <c r="I29" s="9">
        <f t="shared" si="4"/>
        <v>4</v>
      </c>
      <c r="J29" s="9">
        <f t="shared" si="4"/>
        <v>0</v>
      </c>
      <c r="K29" s="9">
        <f t="shared" si="4"/>
        <v>3</v>
      </c>
      <c r="L29" s="9">
        <f t="shared" si="4"/>
        <v>0</v>
      </c>
      <c r="M29" s="66"/>
      <c r="N29" s="95"/>
      <c r="O29" s="93"/>
      <c r="P29" s="89"/>
      <c r="Q29" s="1"/>
    </row>
    <row r="30" spans="1:17" ht="14.25" customHeight="1" thickBot="1">
      <c r="A30" s="75" t="s">
        <v>9</v>
      </c>
      <c r="B30" s="76"/>
      <c r="C30" s="79">
        <f aca="true" t="shared" si="5" ref="C30:L30">(C28/$P$31)*100</f>
        <v>100</v>
      </c>
      <c r="D30" s="79">
        <f t="shared" si="5"/>
        <v>100</v>
      </c>
      <c r="E30" s="79">
        <f t="shared" si="5"/>
        <v>100</v>
      </c>
      <c r="F30" s="79">
        <f t="shared" si="5"/>
        <v>87.5</v>
      </c>
      <c r="G30" s="79">
        <f t="shared" si="5"/>
        <v>100</v>
      </c>
      <c r="H30" s="79">
        <f t="shared" si="5"/>
        <v>100</v>
      </c>
      <c r="I30" s="79">
        <f t="shared" si="5"/>
        <v>83.33333333333334</v>
      </c>
      <c r="J30" s="79">
        <f t="shared" si="5"/>
        <v>100</v>
      </c>
      <c r="K30" s="79">
        <f t="shared" si="5"/>
        <v>87.5</v>
      </c>
      <c r="L30" s="79">
        <f t="shared" si="5"/>
        <v>100</v>
      </c>
      <c r="M30" s="24"/>
      <c r="N30" s="2"/>
      <c r="O30" s="2"/>
      <c r="P30" s="1"/>
      <c r="Q30" s="1"/>
    </row>
    <row r="31" spans="1:16" ht="26.25" customHeight="1" thickBot="1">
      <c r="A31" s="77"/>
      <c r="B31" s="78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25"/>
      <c r="N31" s="90" t="s">
        <v>16</v>
      </c>
      <c r="O31" s="91"/>
      <c r="P31" s="43">
        <f>ROWS(B4:B27)-COUNTBLANK(B4:B27)</f>
        <v>24</v>
      </c>
    </row>
    <row r="32" spans="2:12" ht="13.5" thickBot="1">
      <c r="B32" s="29" t="s">
        <v>19</v>
      </c>
      <c r="C32" s="31" t="str">
        <f>IF(Yanıtlar!C3="","",Yanıtlar!C3)</f>
        <v>A</v>
      </c>
      <c r="D32" s="31" t="str">
        <f>IF(Yanıtlar!D3="","",Yanıtlar!D3)</f>
        <v>B</v>
      </c>
      <c r="E32" s="31" t="str">
        <f>IF(Yanıtlar!E3="","",Yanıtlar!E3)</f>
        <v>C</v>
      </c>
      <c r="F32" s="31" t="str">
        <f>IF(Yanıtlar!F3="","",Yanıtlar!F3)</f>
        <v>A</v>
      </c>
      <c r="G32" s="31" t="str">
        <f>IF(Yanıtlar!G3="","",Yanıtlar!G3)</f>
        <v>C</v>
      </c>
      <c r="H32" s="31" t="str">
        <f>IF(Yanıtlar!H3="","",Yanıtlar!H3)</f>
        <v>B</v>
      </c>
      <c r="I32" s="31" t="str">
        <f>IF(Yanıtlar!I3="","",Yanıtlar!I3)</f>
        <v>A</v>
      </c>
      <c r="J32" s="31" t="str">
        <f>IF(Yanıtlar!J3="","",Yanıtlar!J3)</f>
        <v>C</v>
      </c>
      <c r="K32" s="31" t="str">
        <f>IF(Yanıtlar!K3="","",Yanıtlar!K3)</f>
        <v>B</v>
      </c>
      <c r="L32" s="31" t="str">
        <f>IF(Yanıtlar!L3="","",Yanıtlar!L3)</f>
        <v>B</v>
      </c>
    </row>
    <row r="33" spans="3:16" ht="15" customHeight="1" thickBot="1">
      <c r="C33" s="81" t="s">
        <v>3</v>
      </c>
      <c r="D33" s="53"/>
      <c r="E33" s="53"/>
      <c r="F33" s="53"/>
      <c r="G33" s="53"/>
      <c r="H33" s="53"/>
      <c r="I33" s="53"/>
      <c r="J33" s="53"/>
      <c r="K33" s="53"/>
      <c r="L33" s="53"/>
      <c r="N33" s="82" t="s">
        <v>20</v>
      </c>
      <c r="O33" s="83"/>
      <c r="P33" s="86">
        <f>COLUMNS(C32:L32)-COUNTBLANK(C32:L32)</f>
        <v>10</v>
      </c>
    </row>
    <row r="34" spans="3:16" ht="15" customHeight="1" thickBot="1">
      <c r="C34" s="12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N34" s="84"/>
      <c r="O34" s="85"/>
      <c r="P34" s="87"/>
    </row>
    <row r="35" spans="1:12" ht="28.5" customHeight="1">
      <c r="A35" s="11"/>
      <c r="B35" s="16" t="s">
        <v>11</v>
      </c>
      <c r="C35" s="33">
        <f>(COUNTIF(Yanıtlar!C$4:C$31,"A"))/$P$31*100</f>
        <v>100</v>
      </c>
      <c r="D35" s="34">
        <f>(COUNTIF(Yanıtlar!D$4:D$31,"A"))/$P$31*100</f>
        <v>0</v>
      </c>
      <c r="E35" s="34">
        <f>(COUNTIF(Yanıtlar!E$4:E$31,"A"))/$P$31*100</f>
        <v>0</v>
      </c>
      <c r="F35" s="34">
        <f>(COUNTIF(Yanıtlar!F$4:F$31,"A"))/$P$31*100</f>
        <v>87.5</v>
      </c>
      <c r="G35" s="34">
        <f>(COUNTIF(Yanıtlar!G$4:G$31,"A"))/$P$31*100</f>
        <v>0</v>
      </c>
      <c r="H35" s="34">
        <f>(COUNTIF(Yanıtlar!H$4:H$31,"A"))/$P$31*100</f>
        <v>0</v>
      </c>
      <c r="I35" s="34">
        <f>(COUNTIF(Yanıtlar!I$4:I$31,"A"))/$P$31*100</f>
        <v>83.33333333333334</v>
      </c>
      <c r="J35" s="34">
        <f>(COUNTIF(Yanıtlar!J$4:J$31,"A"))/$P$31*100</f>
        <v>0</v>
      </c>
      <c r="K35" s="34">
        <f>(COUNTIF(Yanıtlar!K$4:K$31,"A"))/$P$31*100</f>
        <v>0</v>
      </c>
      <c r="L35" s="34">
        <f>(COUNTIF(Yanıtlar!L$4:L$31,"A"))/$P$31*100</f>
        <v>0</v>
      </c>
    </row>
    <row r="36" spans="1:12" ht="28.5" customHeight="1">
      <c r="A36" s="11"/>
      <c r="B36" s="17" t="s">
        <v>12</v>
      </c>
      <c r="C36" s="37">
        <f>(COUNTIF(Yanıtlar!C$4:C$31,"B"))/$P$31*100</f>
        <v>0</v>
      </c>
      <c r="D36" s="37">
        <f>(COUNTIF(Yanıtlar!D$4:D$31,"B"))/$P$31*100</f>
        <v>100</v>
      </c>
      <c r="E36" s="37">
        <f>(COUNTIF(Yanıtlar!E$4:E$31,"B"))/$P$31*100</f>
        <v>0</v>
      </c>
      <c r="F36" s="37">
        <f>(COUNTIF(Yanıtlar!F$4:F$31,"B"))/$P$31*100</f>
        <v>12.5</v>
      </c>
      <c r="G36" s="37">
        <f>(COUNTIF(Yanıtlar!G$4:G$31,"B"))/$P$31*100</f>
        <v>0</v>
      </c>
      <c r="H36" s="37">
        <f>(COUNTIF(Yanıtlar!H$4:H$31,"B"))/$P$31*100</f>
        <v>100</v>
      </c>
      <c r="I36" s="37">
        <f>(COUNTIF(Yanıtlar!I$4:I$31,"B"))/$P$31*100</f>
        <v>0</v>
      </c>
      <c r="J36" s="37">
        <f>(COUNTIF(Yanıtlar!J$4:J$31,"B"))/$P$31*100</f>
        <v>0</v>
      </c>
      <c r="K36" s="37">
        <f>(COUNTIF(Yanıtlar!K$4:K$31,"B"))/$P$31*100</f>
        <v>87.5</v>
      </c>
      <c r="L36" s="37">
        <f>(COUNTIF(Yanıtlar!L$4:L$31,"B"))/$P$31*100</f>
        <v>100</v>
      </c>
    </row>
    <row r="37" spans="2:12" ht="28.5" customHeight="1">
      <c r="B37" s="17" t="s">
        <v>13</v>
      </c>
      <c r="C37" s="35">
        <f>(COUNTIF(Yanıtlar!C$4:C$31,"C"))/$P$31*100</f>
        <v>0</v>
      </c>
      <c r="D37" s="35">
        <f>(COUNTIF(Yanıtlar!D$4:D$31,"C"))/$P$31*100</f>
        <v>0</v>
      </c>
      <c r="E37" s="35">
        <f>(COUNTIF(Yanıtlar!E$4:E$31,"C"))/$P$31*100</f>
        <v>100</v>
      </c>
      <c r="F37" s="35">
        <f>(COUNTIF(Yanıtlar!F$4:F$31,"C"))/$P$31*100</f>
        <v>0</v>
      </c>
      <c r="G37" s="35">
        <f>(COUNTIF(Yanıtlar!G$4:G$31,"C"))/$P$31*100</f>
        <v>100</v>
      </c>
      <c r="H37" s="35">
        <f>(COUNTIF(Yanıtlar!H$4:H$31,"C"))/$P$31*100</f>
        <v>0</v>
      </c>
      <c r="I37" s="35">
        <f>(COUNTIF(Yanıtlar!I$4:I$31,"C"))/$P$31*100</f>
        <v>16.666666666666664</v>
      </c>
      <c r="J37" s="35">
        <f>(COUNTIF(Yanıtlar!J$4:J$31,"C"))/$P$31*100</f>
        <v>100</v>
      </c>
      <c r="K37" s="35">
        <f>(COUNTIF(Yanıtlar!K$4:K$31,"C"))/$P$31*100</f>
        <v>12.5</v>
      </c>
      <c r="L37" s="35">
        <f>(COUNTIF(Yanıtlar!L$4:L$31,"C"))/$P$31*100</f>
        <v>0</v>
      </c>
    </row>
    <row r="38" spans="2:12" ht="28.5" customHeight="1">
      <c r="B38" s="17" t="s">
        <v>14</v>
      </c>
      <c r="C38" s="38">
        <f>(COUNTIF(Yanıtlar!C$4:C$31,"D"))/$P$31*100</f>
        <v>0</v>
      </c>
      <c r="D38" s="38">
        <f>(COUNTIF(Yanıtlar!D$4:D$31,"D"))/$P$31*100</f>
        <v>0</v>
      </c>
      <c r="E38" s="38">
        <f>(COUNTIF(Yanıtlar!E$4:E$31,"D"))/$P$31*100</f>
        <v>0</v>
      </c>
      <c r="F38" s="38">
        <f>(COUNTIF(Yanıtlar!F$4:F$31,"D"))/$P$31*100</f>
        <v>0</v>
      </c>
      <c r="G38" s="38">
        <f>(COUNTIF(Yanıtlar!G$4:G$31,"D"))/$P$31*100</f>
        <v>0</v>
      </c>
      <c r="H38" s="38">
        <f>(COUNTIF(Yanıtlar!H$4:H$31,"D"))/$P$31*100</f>
        <v>0</v>
      </c>
      <c r="I38" s="38">
        <f>(COUNTIF(Yanıtlar!I$4:I$31,"D"))/$P$31*100</f>
        <v>0</v>
      </c>
      <c r="J38" s="38">
        <f>(COUNTIF(Yanıtlar!J$4:J$31,"D"))/$P$31*100</f>
        <v>0</v>
      </c>
      <c r="K38" s="38">
        <f>(COUNTIF(Yanıtlar!K$4:K$31,"D"))/$P$31*100</f>
        <v>0</v>
      </c>
      <c r="L38" s="38">
        <f>(COUNTIF(Yanıtlar!L$4:L$31,"D"))/$P$31*100</f>
        <v>0</v>
      </c>
    </row>
    <row r="39" spans="2:12" ht="45" customHeight="1" thickBot="1">
      <c r="B39" s="18" t="s">
        <v>15</v>
      </c>
      <c r="C39" s="36">
        <f aca="true" t="shared" si="6" ref="C39:L39">1-SUM(C$35:C$38)/100</f>
        <v>0</v>
      </c>
      <c r="D39" s="36">
        <f t="shared" si="6"/>
        <v>0</v>
      </c>
      <c r="E39" s="36">
        <f t="shared" si="6"/>
        <v>0</v>
      </c>
      <c r="F39" s="36">
        <f t="shared" si="6"/>
        <v>0</v>
      </c>
      <c r="G39" s="36">
        <f t="shared" si="6"/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6">
        <f t="shared" si="6"/>
        <v>0</v>
      </c>
      <c r="L39" s="36">
        <f t="shared" si="6"/>
        <v>0</v>
      </c>
    </row>
    <row r="40" ht="13.5" customHeight="1"/>
    <row r="41" ht="13.5" customHeight="1"/>
  </sheetData>
  <sheetProtection/>
  <mergeCells count="28">
    <mergeCell ref="C33:L33"/>
    <mergeCell ref="N33:O34"/>
    <mergeCell ref="P33:P34"/>
    <mergeCell ref="P28:P29"/>
    <mergeCell ref="N31:O31"/>
    <mergeCell ref="O28:O29"/>
    <mergeCell ref="N28:N29"/>
    <mergeCell ref="I30:I31"/>
    <mergeCell ref="K30:K31"/>
    <mergeCell ref="L30:L31"/>
    <mergeCell ref="A30:B31"/>
    <mergeCell ref="G30:G31"/>
    <mergeCell ref="H30:H31"/>
    <mergeCell ref="J30:J31"/>
    <mergeCell ref="C30:C31"/>
    <mergeCell ref="D30:D31"/>
    <mergeCell ref="E30:E31"/>
    <mergeCell ref="F30:F31"/>
    <mergeCell ref="Q2:Q3"/>
    <mergeCell ref="A1:Q1"/>
    <mergeCell ref="A28:B28"/>
    <mergeCell ref="A29:B29"/>
    <mergeCell ref="M28:M29"/>
    <mergeCell ref="O2:O3"/>
    <mergeCell ref="P2:P3"/>
    <mergeCell ref="A2:A3"/>
    <mergeCell ref="B2:B3"/>
    <mergeCell ref="C2:L2"/>
  </mergeCells>
  <conditionalFormatting sqref="C4:L27">
    <cfRule type="cellIs" priority="1" dxfId="1" operator="equal" stopIfTrue="1">
      <formula>"+"</formula>
    </cfRule>
  </conditionalFormatting>
  <conditionalFormatting sqref="Q4:Q27">
    <cfRule type="cellIs" priority="3" dxfId="2" operator="lessThanOrEqual" stopIfTrue="1">
      <formula>3</formula>
    </cfRule>
  </conditionalFormatting>
  <dataValidations count="1">
    <dataValidation allowBlank="1" showInputMessage="1" showErrorMessage="1" promptTitle="DİKKAT!!" prompt="LÜTFEN! BU ALANA HERHANGİ BİR VERİ GİRMEYİNİZ. " sqref="A4:A27 C4:P27 A28:P29"/>
  </dataValidations>
  <printOptions/>
  <pageMargins left="1.7322834645669292" right="0.9448818897637796" top="0.3937007874015748" bottom="0.3937007874015748" header="0.5118110236220472" footer="0.5118110236220472"/>
  <pageSetup orientation="landscape" paperSize="9" scale="62" r:id="rId3"/>
  <rowBreaks count="1" manualBreakCount="1">
    <brk id="3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SINAV ANALİZ</dc:title>
  <dc:subject/>
  <dc:creator/>
  <cp:keywords/>
  <dc:description/>
  <cp:lastModifiedBy>DELL</cp:lastModifiedBy>
  <cp:lastPrinted>2007-01-17T20:19:30Z</cp:lastPrinted>
  <dcterms:created xsi:type="dcterms:W3CDTF">2002-09-30T19:28:29Z</dcterms:created>
  <dcterms:modified xsi:type="dcterms:W3CDTF">2012-12-18T18:37:56Z</dcterms:modified>
  <cp:category>TABLO</cp:category>
  <cp:version/>
  <cp:contentType/>
  <cp:contentStatus/>
</cp:coreProperties>
</file>